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Data\PSO\ADA\ADA-QARs\FY2122-D4-D6\"/>
    </mc:Choice>
  </mc:AlternateContent>
  <xr:revisionPtr revIDLastSave="0" documentId="13_ncr:1_{35392A9F-3B55-4041-80DD-B73C41487446}" xr6:coauthVersionLast="47" xr6:coauthVersionMax="47" xr10:uidLastSave="{00000000-0000-0000-0000-000000000000}"/>
  <bookViews>
    <workbookView xWindow="-108" yWindow="-108" windowWidth="23256" windowHeight="12576" xr2:uid="{FC3916CF-3ED4-49BB-89EA-97F032F9D73F}"/>
  </bookViews>
  <sheets>
    <sheet name="Title" sheetId="3" r:id="rId1"/>
    <sheet name="D4" sheetId="5" r:id="rId2"/>
    <sheet name="D6" sheetId="4" r:id="rId3"/>
  </sheets>
  <externalReferences>
    <externalReference r:id="rId4"/>
    <externalReference r:id="rId5"/>
  </externalReferences>
  <definedNames>
    <definedName name="_xlnm._FilterDatabase" localSheetId="1" hidden="1">'D4'!$A$1:$AA$366</definedName>
    <definedName name="_xlnm._FilterDatabase" localSheetId="2" hidden="1">'D6'!$A$7:$Z$340</definedName>
    <definedName name="_xlnm.Print_Area" localSheetId="1">'D4'!$A$1:$AA$376</definedName>
    <definedName name="_xlnm.Print_Area" localSheetId="2">'D6'!$A$1:$AB$347</definedName>
    <definedName name="_xlnm.Print_Titles" localSheetId="1">'D4'!$9:$10</definedName>
    <definedName name="_xlnm.Print_Titles" localSheetId="2">'D6'!$9:$10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76" i="5" l="1"/>
  <c r="Q376" i="5"/>
  <c r="N376" i="5"/>
  <c r="L376" i="5"/>
  <c r="J376" i="5"/>
  <c r="V370" i="5"/>
  <c r="R370" i="5"/>
  <c r="O370" i="5"/>
  <c r="M370" i="5"/>
  <c r="K370" i="5"/>
  <c r="E370" i="5"/>
  <c r="V369" i="5"/>
  <c r="R369" i="5"/>
  <c r="O369" i="5"/>
  <c r="M369" i="5"/>
  <c r="K369" i="5"/>
  <c r="E369" i="5"/>
  <c r="V368" i="5"/>
  <c r="R368" i="5"/>
  <c r="O368" i="5"/>
  <c r="M368" i="5"/>
  <c r="K368" i="5"/>
  <c r="E368" i="5"/>
  <c r="V367" i="5"/>
  <c r="R367" i="5"/>
  <c r="O367" i="5"/>
  <c r="M367" i="5"/>
  <c r="K367" i="5"/>
  <c r="E367" i="5"/>
  <c r="V366" i="5"/>
  <c r="R366" i="5"/>
  <c r="O366" i="5"/>
  <c r="M366" i="5"/>
  <c r="K366" i="5"/>
  <c r="E366" i="5"/>
  <c r="V365" i="5"/>
  <c r="R365" i="5"/>
  <c r="O365" i="5"/>
  <c r="M365" i="5"/>
  <c r="K365" i="5"/>
  <c r="E365" i="5"/>
  <c r="K364" i="5"/>
  <c r="E364" i="5"/>
  <c r="K363" i="5"/>
  <c r="E363" i="5"/>
  <c r="K362" i="5"/>
  <c r="E362" i="5"/>
  <c r="K361" i="5"/>
  <c r="E361" i="5"/>
  <c r="K360" i="5"/>
  <c r="E360" i="5"/>
  <c r="K359" i="5"/>
  <c r="E359" i="5"/>
  <c r="V358" i="5"/>
  <c r="R358" i="5"/>
  <c r="O358" i="5"/>
  <c r="M358" i="5"/>
  <c r="K358" i="5"/>
  <c r="E358" i="5"/>
  <c r="V357" i="5"/>
  <c r="R357" i="5"/>
  <c r="O357" i="5"/>
  <c r="M357" i="5"/>
  <c r="K357" i="5"/>
  <c r="E357" i="5"/>
  <c r="V356" i="5"/>
  <c r="R356" i="5"/>
  <c r="O356" i="5"/>
  <c r="M356" i="5"/>
  <c r="K356" i="5"/>
  <c r="E356" i="5"/>
  <c r="V355" i="5"/>
  <c r="R355" i="5"/>
  <c r="O355" i="5"/>
  <c r="M355" i="5"/>
  <c r="K355" i="5"/>
  <c r="E355" i="5"/>
  <c r="V354" i="5"/>
  <c r="R354" i="5"/>
  <c r="O354" i="5"/>
  <c r="M354" i="5"/>
  <c r="K354" i="5"/>
  <c r="E354" i="5"/>
  <c r="V353" i="5"/>
  <c r="R353" i="5"/>
  <c r="O353" i="5"/>
  <c r="M353" i="5"/>
  <c r="K353" i="5"/>
  <c r="E353" i="5"/>
  <c r="V352" i="5"/>
  <c r="R352" i="5"/>
  <c r="O352" i="5"/>
  <c r="M352" i="5"/>
  <c r="K352" i="5"/>
  <c r="E352" i="5"/>
  <c r="V351" i="5"/>
  <c r="R351" i="5"/>
  <c r="O351" i="5"/>
  <c r="M351" i="5"/>
  <c r="K351" i="5"/>
  <c r="E351" i="5"/>
  <c r="V350" i="5"/>
  <c r="R350" i="5"/>
  <c r="O350" i="5"/>
  <c r="M350" i="5"/>
  <c r="K350" i="5"/>
  <c r="E350" i="5"/>
  <c r="V349" i="5"/>
  <c r="R349" i="5"/>
  <c r="O349" i="5"/>
  <c r="M349" i="5"/>
  <c r="K349" i="5"/>
  <c r="E349" i="5"/>
  <c r="V348" i="5"/>
  <c r="R348" i="5"/>
  <c r="O348" i="5"/>
  <c r="M348" i="5"/>
  <c r="K348" i="5"/>
  <c r="E348" i="5"/>
  <c r="V347" i="5"/>
  <c r="R347" i="5"/>
  <c r="O347" i="5"/>
  <c r="M347" i="5"/>
  <c r="K347" i="5"/>
  <c r="E347" i="5"/>
  <c r="V346" i="5"/>
  <c r="R346" i="5"/>
  <c r="O346" i="5"/>
  <c r="M346" i="5"/>
  <c r="K346" i="5"/>
  <c r="E346" i="5"/>
  <c r="V345" i="5"/>
  <c r="R345" i="5"/>
  <c r="O345" i="5"/>
  <c r="M345" i="5"/>
  <c r="K345" i="5"/>
  <c r="E345" i="5"/>
  <c r="V344" i="5"/>
  <c r="R344" i="5"/>
  <c r="O344" i="5"/>
  <c r="M344" i="5"/>
  <c r="K344" i="5"/>
  <c r="E344" i="5"/>
  <c r="V343" i="5"/>
  <c r="R343" i="5"/>
  <c r="O343" i="5"/>
  <c r="M343" i="5"/>
  <c r="K343" i="5"/>
  <c r="E343" i="5"/>
  <c r="V342" i="5"/>
  <c r="R342" i="5"/>
  <c r="O342" i="5"/>
  <c r="M342" i="5"/>
  <c r="K342" i="5"/>
  <c r="E342" i="5"/>
  <c r="V341" i="5"/>
  <c r="R341" i="5"/>
  <c r="O341" i="5"/>
  <c r="M341" i="5"/>
  <c r="K341" i="5"/>
  <c r="E341" i="5"/>
  <c r="V340" i="5"/>
  <c r="R340" i="5"/>
  <c r="O340" i="5"/>
  <c r="M340" i="5"/>
  <c r="K340" i="5"/>
  <c r="E340" i="5"/>
  <c r="V339" i="5"/>
  <c r="R339" i="5"/>
  <c r="O339" i="5"/>
  <c r="M339" i="5"/>
  <c r="K339" i="5"/>
  <c r="E339" i="5"/>
  <c r="V338" i="5"/>
  <c r="R338" i="5"/>
  <c r="O338" i="5"/>
  <c r="M338" i="5"/>
  <c r="K338" i="5"/>
  <c r="E338" i="5"/>
  <c r="V337" i="5"/>
  <c r="R337" i="5"/>
  <c r="O337" i="5"/>
  <c r="M337" i="5"/>
  <c r="K337" i="5"/>
  <c r="E337" i="5"/>
  <c r="V336" i="5"/>
  <c r="R336" i="5"/>
  <c r="O336" i="5"/>
  <c r="M336" i="5"/>
  <c r="K336" i="5"/>
  <c r="E336" i="5"/>
  <c r="V335" i="5"/>
  <c r="R335" i="5"/>
  <c r="O335" i="5"/>
  <c r="M335" i="5"/>
  <c r="K335" i="5"/>
  <c r="E335" i="5"/>
  <c r="V334" i="5"/>
  <c r="R334" i="5"/>
  <c r="O334" i="5"/>
  <c r="M334" i="5"/>
  <c r="K334" i="5"/>
  <c r="E334" i="5"/>
  <c r="V333" i="5"/>
  <c r="R333" i="5"/>
  <c r="O333" i="5"/>
  <c r="M333" i="5"/>
  <c r="K333" i="5"/>
  <c r="E333" i="5"/>
  <c r="V332" i="5"/>
  <c r="R332" i="5"/>
  <c r="O332" i="5"/>
  <c r="M332" i="5"/>
  <c r="K332" i="5"/>
  <c r="E332" i="5"/>
  <c r="V331" i="5"/>
  <c r="R331" i="5"/>
  <c r="O331" i="5"/>
  <c r="M331" i="5"/>
  <c r="K331" i="5"/>
  <c r="E331" i="5"/>
  <c r="V330" i="5"/>
  <c r="R330" i="5"/>
  <c r="O330" i="5"/>
  <c r="M330" i="5"/>
  <c r="K330" i="5"/>
  <c r="E330" i="5"/>
  <c r="V329" i="5"/>
  <c r="R329" i="5"/>
  <c r="O329" i="5"/>
  <c r="M329" i="5"/>
  <c r="K329" i="5"/>
  <c r="E329" i="5"/>
  <c r="V328" i="5"/>
  <c r="R328" i="5"/>
  <c r="O328" i="5"/>
  <c r="M328" i="5"/>
  <c r="K328" i="5"/>
  <c r="E328" i="5"/>
  <c r="V327" i="5"/>
  <c r="R327" i="5"/>
  <c r="O327" i="5"/>
  <c r="M327" i="5"/>
  <c r="K327" i="5"/>
  <c r="E327" i="5"/>
  <c r="V326" i="5"/>
  <c r="R326" i="5"/>
  <c r="O326" i="5"/>
  <c r="M326" i="5"/>
  <c r="K326" i="5"/>
  <c r="E326" i="5"/>
  <c r="V325" i="5"/>
  <c r="R325" i="5"/>
  <c r="O325" i="5"/>
  <c r="M325" i="5"/>
  <c r="K325" i="5"/>
  <c r="E325" i="5"/>
  <c r="V324" i="5"/>
  <c r="R324" i="5"/>
  <c r="O324" i="5"/>
  <c r="M324" i="5"/>
  <c r="K324" i="5"/>
  <c r="E324" i="5"/>
  <c r="V323" i="5"/>
  <c r="R323" i="5"/>
  <c r="O323" i="5"/>
  <c r="M323" i="5"/>
  <c r="K323" i="5"/>
  <c r="E323" i="5"/>
  <c r="V322" i="5"/>
  <c r="R322" i="5"/>
  <c r="O322" i="5"/>
  <c r="M322" i="5"/>
  <c r="K322" i="5"/>
  <c r="E322" i="5"/>
  <c r="V321" i="5"/>
  <c r="R321" i="5"/>
  <c r="O321" i="5"/>
  <c r="M321" i="5"/>
  <c r="K321" i="5"/>
  <c r="E321" i="5"/>
  <c r="V320" i="5"/>
  <c r="R320" i="5"/>
  <c r="O320" i="5"/>
  <c r="M320" i="5"/>
  <c r="K320" i="5"/>
  <c r="E320" i="5"/>
  <c r="V319" i="5"/>
  <c r="R319" i="5"/>
  <c r="O319" i="5"/>
  <c r="M319" i="5"/>
  <c r="K319" i="5"/>
  <c r="E319" i="5"/>
  <c r="V318" i="5"/>
  <c r="R318" i="5"/>
  <c r="O318" i="5"/>
  <c r="M318" i="5"/>
  <c r="K318" i="5"/>
  <c r="E318" i="5"/>
  <c r="V317" i="5"/>
  <c r="R317" i="5"/>
  <c r="O317" i="5"/>
  <c r="M317" i="5"/>
  <c r="K317" i="5"/>
  <c r="E317" i="5"/>
  <c r="V316" i="5"/>
  <c r="R316" i="5"/>
  <c r="O316" i="5"/>
  <c r="M316" i="5"/>
  <c r="K316" i="5"/>
  <c r="E316" i="5"/>
  <c r="V315" i="5"/>
  <c r="R315" i="5"/>
  <c r="O315" i="5"/>
  <c r="M315" i="5"/>
  <c r="K315" i="5"/>
  <c r="E315" i="5"/>
  <c r="V314" i="5"/>
  <c r="R314" i="5"/>
  <c r="O314" i="5"/>
  <c r="M314" i="5"/>
  <c r="K314" i="5"/>
  <c r="E314" i="5"/>
  <c r="V313" i="5"/>
  <c r="R313" i="5"/>
  <c r="O313" i="5"/>
  <c r="M313" i="5"/>
  <c r="K313" i="5"/>
  <c r="E313" i="5"/>
  <c r="V312" i="5"/>
  <c r="R312" i="5"/>
  <c r="O312" i="5"/>
  <c r="M312" i="5"/>
  <c r="K312" i="5"/>
  <c r="E312" i="5"/>
  <c r="V311" i="5"/>
  <c r="R311" i="5"/>
  <c r="O311" i="5"/>
  <c r="M311" i="5"/>
  <c r="K311" i="5"/>
  <c r="E311" i="5"/>
  <c r="V310" i="5"/>
  <c r="R310" i="5"/>
  <c r="O310" i="5"/>
  <c r="M310" i="5"/>
  <c r="K310" i="5"/>
  <c r="E310" i="5"/>
  <c r="V309" i="5"/>
  <c r="R309" i="5"/>
  <c r="O309" i="5"/>
  <c r="M309" i="5"/>
  <c r="K309" i="5"/>
  <c r="E309" i="5"/>
  <c r="V308" i="5"/>
  <c r="R308" i="5"/>
  <c r="O308" i="5"/>
  <c r="M308" i="5"/>
  <c r="K308" i="5"/>
  <c r="E308" i="5"/>
  <c r="V307" i="5"/>
  <c r="R307" i="5"/>
  <c r="O307" i="5"/>
  <c r="M307" i="5"/>
  <c r="K307" i="5"/>
  <c r="E307" i="5"/>
  <c r="V306" i="5"/>
  <c r="R306" i="5"/>
  <c r="O306" i="5"/>
  <c r="M306" i="5"/>
  <c r="K306" i="5"/>
  <c r="E306" i="5"/>
  <c r="V305" i="5"/>
  <c r="R305" i="5"/>
  <c r="O305" i="5"/>
  <c r="M305" i="5"/>
  <c r="K305" i="5"/>
  <c r="E305" i="5"/>
  <c r="V304" i="5"/>
  <c r="R304" i="5"/>
  <c r="O304" i="5"/>
  <c r="M304" i="5"/>
  <c r="K304" i="5"/>
  <c r="E304" i="5"/>
  <c r="V303" i="5"/>
  <c r="R303" i="5"/>
  <c r="O303" i="5"/>
  <c r="M303" i="5"/>
  <c r="K303" i="5"/>
  <c r="E303" i="5"/>
  <c r="V302" i="5"/>
  <c r="R302" i="5"/>
  <c r="O302" i="5"/>
  <c r="M302" i="5"/>
  <c r="K302" i="5"/>
  <c r="E302" i="5"/>
  <c r="V301" i="5"/>
  <c r="R301" i="5"/>
  <c r="O301" i="5"/>
  <c r="M301" i="5"/>
  <c r="K301" i="5"/>
  <c r="E301" i="5"/>
  <c r="V300" i="5"/>
  <c r="R300" i="5"/>
  <c r="O300" i="5"/>
  <c r="M300" i="5"/>
  <c r="K300" i="5"/>
  <c r="E300" i="5"/>
  <c r="V299" i="5"/>
  <c r="R299" i="5"/>
  <c r="O299" i="5"/>
  <c r="M299" i="5"/>
  <c r="K299" i="5"/>
  <c r="E299" i="5"/>
  <c r="V298" i="5"/>
  <c r="R298" i="5"/>
  <c r="O298" i="5"/>
  <c r="M298" i="5"/>
  <c r="K298" i="5"/>
  <c r="E298" i="5"/>
  <c r="V297" i="5"/>
  <c r="R297" i="5"/>
  <c r="O297" i="5"/>
  <c r="M297" i="5"/>
  <c r="K297" i="5"/>
  <c r="E297" i="5"/>
  <c r="V296" i="5"/>
  <c r="R296" i="5"/>
  <c r="O296" i="5"/>
  <c r="M296" i="5"/>
  <c r="K296" i="5"/>
  <c r="E296" i="5"/>
  <c r="V295" i="5"/>
  <c r="R295" i="5"/>
  <c r="O295" i="5"/>
  <c r="M295" i="5"/>
  <c r="K295" i="5"/>
  <c r="E295" i="5"/>
  <c r="V294" i="5"/>
  <c r="R294" i="5"/>
  <c r="O294" i="5"/>
  <c r="M294" i="5"/>
  <c r="K294" i="5"/>
  <c r="E294" i="5"/>
  <c r="V293" i="5"/>
  <c r="R293" i="5"/>
  <c r="O293" i="5"/>
  <c r="M293" i="5"/>
  <c r="K293" i="5"/>
  <c r="E293" i="5"/>
  <c r="V292" i="5"/>
  <c r="R292" i="5"/>
  <c r="O292" i="5"/>
  <c r="M292" i="5"/>
  <c r="K292" i="5"/>
  <c r="E292" i="5"/>
  <c r="V291" i="5"/>
  <c r="R291" i="5"/>
  <c r="O291" i="5"/>
  <c r="M291" i="5"/>
  <c r="K291" i="5"/>
  <c r="E291" i="5"/>
  <c r="V290" i="5"/>
  <c r="R290" i="5"/>
  <c r="O290" i="5"/>
  <c r="M290" i="5"/>
  <c r="K290" i="5"/>
  <c r="E290" i="5"/>
  <c r="V289" i="5"/>
  <c r="R289" i="5"/>
  <c r="O289" i="5"/>
  <c r="M289" i="5"/>
  <c r="K289" i="5"/>
  <c r="E289" i="5"/>
  <c r="V288" i="5"/>
  <c r="R288" i="5"/>
  <c r="O288" i="5"/>
  <c r="M288" i="5"/>
  <c r="K288" i="5"/>
  <c r="E288" i="5"/>
  <c r="V287" i="5"/>
  <c r="R287" i="5"/>
  <c r="O287" i="5"/>
  <c r="M287" i="5"/>
  <c r="K287" i="5"/>
  <c r="E287" i="5"/>
  <c r="V286" i="5"/>
  <c r="R286" i="5"/>
  <c r="O286" i="5"/>
  <c r="M286" i="5"/>
  <c r="K286" i="5"/>
  <c r="E286" i="5"/>
  <c r="V285" i="5"/>
  <c r="R285" i="5"/>
  <c r="O285" i="5"/>
  <c r="M285" i="5"/>
  <c r="K285" i="5"/>
  <c r="E285" i="5"/>
  <c r="V284" i="5"/>
  <c r="R284" i="5"/>
  <c r="O284" i="5"/>
  <c r="M284" i="5"/>
  <c r="K284" i="5"/>
  <c r="E284" i="5"/>
  <c r="V283" i="5"/>
  <c r="R283" i="5"/>
  <c r="O283" i="5"/>
  <c r="M283" i="5"/>
  <c r="K283" i="5"/>
  <c r="E283" i="5"/>
  <c r="V282" i="5"/>
  <c r="R282" i="5"/>
  <c r="O282" i="5"/>
  <c r="M282" i="5"/>
  <c r="K282" i="5"/>
  <c r="E282" i="5"/>
  <c r="V281" i="5"/>
  <c r="R281" i="5"/>
  <c r="O281" i="5"/>
  <c r="M281" i="5"/>
  <c r="K281" i="5"/>
  <c r="E281" i="5"/>
  <c r="V280" i="5"/>
  <c r="R280" i="5"/>
  <c r="O280" i="5"/>
  <c r="M280" i="5"/>
  <c r="K280" i="5"/>
  <c r="E280" i="5"/>
  <c r="V279" i="5"/>
  <c r="R279" i="5"/>
  <c r="O279" i="5"/>
  <c r="M279" i="5"/>
  <c r="K279" i="5"/>
  <c r="E279" i="5"/>
  <c r="V278" i="5"/>
  <c r="R278" i="5"/>
  <c r="O278" i="5"/>
  <c r="M278" i="5"/>
  <c r="K278" i="5"/>
  <c r="E278" i="5"/>
  <c r="V277" i="5"/>
  <c r="R277" i="5"/>
  <c r="O277" i="5"/>
  <c r="M277" i="5"/>
  <c r="K277" i="5"/>
  <c r="E277" i="5"/>
  <c r="V276" i="5"/>
  <c r="R276" i="5"/>
  <c r="O276" i="5"/>
  <c r="M276" i="5"/>
  <c r="K276" i="5"/>
  <c r="E276" i="5"/>
  <c r="V275" i="5"/>
  <c r="R275" i="5"/>
  <c r="O275" i="5"/>
  <c r="M275" i="5"/>
  <c r="K275" i="5"/>
  <c r="E275" i="5"/>
  <c r="V274" i="5"/>
  <c r="R274" i="5"/>
  <c r="O274" i="5"/>
  <c r="M274" i="5"/>
  <c r="K274" i="5"/>
  <c r="E274" i="5"/>
  <c r="V273" i="5"/>
  <c r="R273" i="5"/>
  <c r="O273" i="5"/>
  <c r="M273" i="5"/>
  <c r="K273" i="5"/>
  <c r="E273" i="5"/>
  <c r="V272" i="5"/>
  <c r="R272" i="5"/>
  <c r="O272" i="5"/>
  <c r="M272" i="5"/>
  <c r="K272" i="5"/>
  <c r="E272" i="5"/>
  <c r="V271" i="5"/>
  <c r="R271" i="5"/>
  <c r="O271" i="5"/>
  <c r="M271" i="5"/>
  <c r="K271" i="5"/>
  <c r="E271" i="5"/>
  <c r="V270" i="5"/>
  <c r="R270" i="5"/>
  <c r="O270" i="5"/>
  <c r="M270" i="5"/>
  <c r="K270" i="5"/>
  <c r="E270" i="5"/>
  <c r="V269" i="5"/>
  <c r="R269" i="5"/>
  <c r="O269" i="5"/>
  <c r="M269" i="5"/>
  <c r="K269" i="5"/>
  <c r="E269" i="5"/>
  <c r="V268" i="5"/>
  <c r="R268" i="5"/>
  <c r="O268" i="5"/>
  <c r="M268" i="5"/>
  <c r="K268" i="5"/>
  <c r="E268" i="5"/>
  <c r="V267" i="5"/>
  <c r="R267" i="5"/>
  <c r="O267" i="5"/>
  <c r="M267" i="5"/>
  <c r="K267" i="5"/>
  <c r="E267" i="5"/>
  <c r="V266" i="5"/>
  <c r="R266" i="5"/>
  <c r="O266" i="5"/>
  <c r="M266" i="5"/>
  <c r="K266" i="5"/>
  <c r="E266" i="5"/>
  <c r="V265" i="5"/>
  <c r="R265" i="5"/>
  <c r="O265" i="5"/>
  <c r="M265" i="5"/>
  <c r="K265" i="5"/>
  <c r="E265" i="5"/>
  <c r="V264" i="5"/>
  <c r="R264" i="5"/>
  <c r="O264" i="5"/>
  <c r="M264" i="5"/>
  <c r="K264" i="5"/>
  <c r="E264" i="5"/>
  <c r="V263" i="5"/>
  <c r="R263" i="5"/>
  <c r="O263" i="5"/>
  <c r="M263" i="5"/>
  <c r="K263" i="5"/>
  <c r="E263" i="5"/>
  <c r="V262" i="5"/>
  <c r="R262" i="5"/>
  <c r="O262" i="5"/>
  <c r="M262" i="5"/>
  <c r="K262" i="5"/>
  <c r="E262" i="5"/>
  <c r="V261" i="5"/>
  <c r="R261" i="5"/>
  <c r="O261" i="5"/>
  <c r="M261" i="5"/>
  <c r="K261" i="5"/>
  <c r="E261" i="5"/>
  <c r="V260" i="5"/>
  <c r="R260" i="5"/>
  <c r="O260" i="5"/>
  <c r="M260" i="5"/>
  <c r="K260" i="5"/>
  <c r="E260" i="5"/>
  <c r="V259" i="5"/>
  <c r="R259" i="5"/>
  <c r="O259" i="5"/>
  <c r="M259" i="5"/>
  <c r="K259" i="5"/>
  <c r="E259" i="5"/>
  <c r="V258" i="5"/>
  <c r="R258" i="5"/>
  <c r="O258" i="5"/>
  <c r="M258" i="5"/>
  <c r="K258" i="5"/>
  <c r="E258" i="5"/>
  <c r="V257" i="5"/>
  <c r="R257" i="5"/>
  <c r="O257" i="5"/>
  <c r="M257" i="5"/>
  <c r="K257" i="5"/>
  <c r="E257" i="5"/>
  <c r="E256" i="5"/>
  <c r="V255" i="5"/>
  <c r="R255" i="5"/>
  <c r="O255" i="5"/>
  <c r="M255" i="5"/>
  <c r="K255" i="5"/>
  <c r="E255" i="5"/>
  <c r="V254" i="5"/>
  <c r="R254" i="5"/>
  <c r="O254" i="5"/>
  <c r="M254" i="5"/>
  <c r="K254" i="5"/>
  <c r="E254" i="5"/>
  <c r="V253" i="5"/>
  <c r="R253" i="5"/>
  <c r="O253" i="5"/>
  <c r="M253" i="5"/>
  <c r="K253" i="5"/>
  <c r="E253" i="5"/>
  <c r="V252" i="5"/>
  <c r="R252" i="5"/>
  <c r="O252" i="5"/>
  <c r="M252" i="5"/>
  <c r="K252" i="5"/>
  <c r="E252" i="5"/>
  <c r="V251" i="5"/>
  <c r="R251" i="5"/>
  <c r="O251" i="5"/>
  <c r="M251" i="5"/>
  <c r="K251" i="5"/>
  <c r="E251" i="5"/>
  <c r="V250" i="5"/>
  <c r="R250" i="5"/>
  <c r="O250" i="5"/>
  <c r="M250" i="5"/>
  <c r="K250" i="5"/>
  <c r="E250" i="5"/>
  <c r="V249" i="5"/>
  <c r="R249" i="5"/>
  <c r="O249" i="5"/>
  <c r="M249" i="5"/>
  <c r="K249" i="5"/>
  <c r="E249" i="5"/>
  <c r="V248" i="5"/>
  <c r="R248" i="5"/>
  <c r="O248" i="5"/>
  <c r="M248" i="5"/>
  <c r="K248" i="5"/>
  <c r="E248" i="5"/>
  <c r="V247" i="5"/>
  <c r="R247" i="5"/>
  <c r="O247" i="5"/>
  <c r="M247" i="5"/>
  <c r="K247" i="5"/>
  <c r="E247" i="5"/>
  <c r="V246" i="5"/>
  <c r="R246" i="5"/>
  <c r="O246" i="5"/>
  <c r="M246" i="5"/>
  <c r="K246" i="5"/>
  <c r="E246" i="5"/>
  <c r="V245" i="5"/>
  <c r="R245" i="5"/>
  <c r="O245" i="5"/>
  <c r="M245" i="5"/>
  <c r="K245" i="5"/>
  <c r="E245" i="5"/>
  <c r="V244" i="5"/>
  <c r="R244" i="5"/>
  <c r="O244" i="5"/>
  <c r="M244" i="5"/>
  <c r="K244" i="5"/>
  <c r="E244" i="5"/>
  <c r="V243" i="5"/>
  <c r="R243" i="5"/>
  <c r="O243" i="5"/>
  <c r="M243" i="5"/>
  <c r="K243" i="5"/>
  <c r="E243" i="5"/>
  <c r="V242" i="5"/>
  <c r="R242" i="5"/>
  <c r="O242" i="5"/>
  <c r="M242" i="5"/>
  <c r="K242" i="5"/>
  <c r="E242" i="5"/>
  <c r="V241" i="5"/>
  <c r="R241" i="5"/>
  <c r="O241" i="5"/>
  <c r="M241" i="5"/>
  <c r="K241" i="5"/>
  <c r="E241" i="5"/>
  <c r="V240" i="5"/>
  <c r="R240" i="5"/>
  <c r="O240" i="5"/>
  <c r="M240" i="5"/>
  <c r="K240" i="5"/>
  <c r="E240" i="5"/>
  <c r="V239" i="5"/>
  <c r="R239" i="5"/>
  <c r="O239" i="5"/>
  <c r="M239" i="5"/>
  <c r="K239" i="5"/>
  <c r="E239" i="5"/>
  <c r="V238" i="5"/>
  <c r="R238" i="5"/>
  <c r="O238" i="5"/>
  <c r="M238" i="5"/>
  <c r="K238" i="5"/>
  <c r="E238" i="5"/>
  <c r="V237" i="5"/>
  <c r="R237" i="5"/>
  <c r="O237" i="5"/>
  <c r="M237" i="5"/>
  <c r="K237" i="5"/>
  <c r="E237" i="5"/>
  <c r="V236" i="5"/>
  <c r="R236" i="5"/>
  <c r="O236" i="5"/>
  <c r="M236" i="5"/>
  <c r="K236" i="5"/>
  <c r="E236" i="5"/>
  <c r="V235" i="5"/>
  <c r="R235" i="5"/>
  <c r="O235" i="5"/>
  <c r="M235" i="5"/>
  <c r="K235" i="5"/>
  <c r="E235" i="5"/>
  <c r="V234" i="5"/>
  <c r="R234" i="5"/>
  <c r="O234" i="5"/>
  <c r="M234" i="5"/>
  <c r="K234" i="5"/>
  <c r="E234" i="5"/>
  <c r="V233" i="5"/>
  <c r="R233" i="5"/>
  <c r="O233" i="5"/>
  <c r="M233" i="5"/>
  <c r="K233" i="5"/>
  <c r="E233" i="5"/>
  <c r="V232" i="5"/>
  <c r="R232" i="5"/>
  <c r="O232" i="5"/>
  <c r="M232" i="5"/>
  <c r="K232" i="5"/>
  <c r="E232" i="5"/>
  <c r="V231" i="5"/>
  <c r="R231" i="5"/>
  <c r="O231" i="5"/>
  <c r="M231" i="5"/>
  <c r="K231" i="5"/>
  <c r="E231" i="5"/>
  <c r="V230" i="5"/>
  <c r="R230" i="5"/>
  <c r="O230" i="5"/>
  <c r="M230" i="5"/>
  <c r="K230" i="5"/>
  <c r="E230" i="5"/>
  <c r="V229" i="5"/>
  <c r="R229" i="5"/>
  <c r="O229" i="5"/>
  <c r="M229" i="5"/>
  <c r="K229" i="5"/>
  <c r="E229" i="5"/>
  <c r="V228" i="5"/>
  <c r="R228" i="5"/>
  <c r="O228" i="5"/>
  <c r="M228" i="5"/>
  <c r="K228" i="5"/>
  <c r="E228" i="5"/>
  <c r="V227" i="5"/>
  <c r="R227" i="5"/>
  <c r="O227" i="5"/>
  <c r="M227" i="5"/>
  <c r="K227" i="5"/>
  <c r="E227" i="5"/>
  <c r="V226" i="5"/>
  <c r="R226" i="5"/>
  <c r="O226" i="5"/>
  <c r="M226" i="5"/>
  <c r="K226" i="5"/>
  <c r="E226" i="5"/>
  <c r="V225" i="5"/>
  <c r="R225" i="5"/>
  <c r="O225" i="5"/>
  <c r="M225" i="5"/>
  <c r="K225" i="5"/>
  <c r="E225" i="5"/>
  <c r="V224" i="5"/>
  <c r="R224" i="5"/>
  <c r="O224" i="5"/>
  <c r="M224" i="5"/>
  <c r="K224" i="5"/>
  <c r="E224" i="5"/>
  <c r="V223" i="5"/>
  <c r="R223" i="5"/>
  <c r="O223" i="5"/>
  <c r="M223" i="5"/>
  <c r="K223" i="5"/>
  <c r="E223" i="5"/>
  <c r="V222" i="5"/>
  <c r="R222" i="5"/>
  <c r="O222" i="5"/>
  <c r="M222" i="5"/>
  <c r="K222" i="5"/>
  <c r="E222" i="5"/>
  <c r="V221" i="5"/>
  <c r="R221" i="5"/>
  <c r="O221" i="5"/>
  <c r="M221" i="5"/>
  <c r="K221" i="5"/>
  <c r="E221" i="5"/>
  <c r="V220" i="5"/>
  <c r="R220" i="5"/>
  <c r="O220" i="5"/>
  <c r="M220" i="5"/>
  <c r="K220" i="5"/>
  <c r="E220" i="5"/>
  <c r="V219" i="5"/>
  <c r="R219" i="5"/>
  <c r="O219" i="5"/>
  <c r="M219" i="5"/>
  <c r="K219" i="5"/>
  <c r="E219" i="5"/>
  <c r="V218" i="5"/>
  <c r="R218" i="5"/>
  <c r="O218" i="5"/>
  <c r="M218" i="5"/>
  <c r="K218" i="5"/>
  <c r="E218" i="5"/>
  <c r="V217" i="5"/>
  <c r="R217" i="5"/>
  <c r="O217" i="5"/>
  <c r="M217" i="5"/>
  <c r="K217" i="5"/>
  <c r="E217" i="5"/>
  <c r="V216" i="5"/>
  <c r="R216" i="5"/>
  <c r="O216" i="5"/>
  <c r="M216" i="5"/>
  <c r="K216" i="5"/>
  <c r="E216" i="5"/>
  <c r="V215" i="5"/>
  <c r="R215" i="5"/>
  <c r="O215" i="5"/>
  <c r="M215" i="5"/>
  <c r="K215" i="5"/>
  <c r="E215" i="5"/>
  <c r="V214" i="5"/>
  <c r="R214" i="5"/>
  <c r="O214" i="5"/>
  <c r="M214" i="5"/>
  <c r="K214" i="5"/>
  <c r="E214" i="5"/>
  <c r="V213" i="5"/>
  <c r="R213" i="5"/>
  <c r="O213" i="5"/>
  <c r="M213" i="5"/>
  <c r="K213" i="5"/>
  <c r="E213" i="5"/>
  <c r="V212" i="5"/>
  <c r="R212" i="5"/>
  <c r="O212" i="5"/>
  <c r="M212" i="5"/>
  <c r="K212" i="5"/>
  <c r="E212" i="5"/>
  <c r="V211" i="5"/>
  <c r="R211" i="5"/>
  <c r="O211" i="5"/>
  <c r="M211" i="5"/>
  <c r="K211" i="5"/>
  <c r="E211" i="5"/>
  <c r="V210" i="5"/>
  <c r="R210" i="5"/>
  <c r="O210" i="5"/>
  <c r="M210" i="5"/>
  <c r="K210" i="5"/>
  <c r="E210" i="5"/>
  <c r="V209" i="5"/>
  <c r="R209" i="5"/>
  <c r="O209" i="5"/>
  <c r="M209" i="5"/>
  <c r="K209" i="5"/>
  <c r="E209" i="5"/>
  <c r="V208" i="5"/>
  <c r="R208" i="5"/>
  <c r="O208" i="5"/>
  <c r="M208" i="5"/>
  <c r="K208" i="5"/>
  <c r="E208" i="5"/>
  <c r="V207" i="5"/>
  <c r="R207" i="5"/>
  <c r="O207" i="5"/>
  <c r="M207" i="5"/>
  <c r="K207" i="5"/>
  <c r="E207" i="5"/>
  <c r="V206" i="5"/>
  <c r="R206" i="5"/>
  <c r="O206" i="5"/>
  <c r="M206" i="5"/>
  <c r="K206" i="5"/>
  <c r="E206" i="5"/>
  <c r="V205" i="5"/>
  <c r="R205" i="5"/>
  <c r="O205" i="5"/>
  <c r="M205" i="5"/>
  <c r="K205" i="5"/>
  <c r="E205" i="5"/>
  <c r="V204" i="5"/>
  <c r="R204" i="5"/>
  <c r="O204" i="5"/>
  <c r="M204" i="5"/>
  <c r="K204" i="5"/>
  <c r="E204" i="5"/>
  <c r="V203" i="5"/>
  <c r="R203" i="5"/>
  <c r="O203" i="5"/>
  <c r="M203" i="5"/>
  <c r="K203" i="5"/>
  <c r="E203" i="5"/>
  <c r="V202" i="5"/>
  <c r="R202" i="5"/>
  <c r="O202" i="5"/>
  <c r="M202" i="5"/>
  <c r="K202" i="5"/>
  <c r="E202" i="5"/>
  <c r="V201" i="5"/>
  <c r="R201" i="5"/>
  <c r="O201" i="5"/>
  <c r="M201" i="5"/>
  <c r="K201" i="5"/>
  <c r="E201" i="5"/>
  <c r="V200" i="5"/>
  <c r="R200" i="5"/>
  <c r="O200" i="5"/>
  <c r="M200" i="5"/>
  <c r="K200" i="5"/>
  <c r="E200" i="5"/>
  <c r="V199" i="5"/>
  <c r="R199" i="5"/>
  <c r="O199" i="5"/>
  <c r="M199" i="5"/>
  <c r="K199" i="5"/>
  <c r="E199" i="5"/>
  <c r="V198" i="5"/>
  <c r="R198" i="5"/>
  <c r="O198" i="5"/>
  <c r="M198" i="5"/>
  <c r="K198" i="5"/>
  <c r="E198" i="5"/>
  <c r="V197" i="5"/>
  <c r="R197" i="5"/>
  <c r="O197" i="5"/>
  <c r="M197" i="5"/>
  <c r="K197" i="5"/>
  <c r="E197" i="5"/>
  <c r="V196" i="5"/>
  <c r="R196" i="5"/>
  <c r="O196" i="5"/>
  <c r="M196" i="5"/>
  <c r="K196" i="5"/>
  <c r="E196" i="5"/>
  <c r="V195" i="5"/>
  <c r="R195" i="5"/>
  <c r="O195" i="5"/>
  <c r="M195" i="5"/>
  <c r="K195" i="5"/>
  <c r="E195" i="5"/>
  <c r="V194" i="5"/>
  <c r="R194" i="5"/>
  <c r="O194" i="5"/>
  <c r="M194" i="5"/>
  <c r="K194" i="5"/>
  <c r="E194" i="5"/>
  <c r="V193" i="5"/>
  <c r="R193" i="5"/>
  <c r="O193" i="5"/>
  <c r="M193" i="5"/>
  <c r="K193" i="5"/>
  <c r="E193" i="5"/>
  <c r="V192" i="5"/>
  <c r="R192" i="5"/>
  <c r="O192" i="5"/>
  <c r="M192" i="5"/>
  <c r="K192" i="5"/>
  <c r="E192" i="5"/>
  <c r="V191" i="5"/>
  <c r="R191" i="5"/>
  <c r="O191" i="5"/>
  <c r="M191" i="5"/>
  <c r="K191" i="5"/>
  <c r="E191" i="5"/>
  <c r="V190" i="5"/>
  <c r="R190" i="5"/>
  <c r="O190" i="5"/>
  <c r="M190" i="5"/>
  <c r="K190" i="5"/>
  <c r="E190" i="5"/>
  <c r="V189" i="5"/>
  <c r="R189" i="5"/>
  <c r="O189" i="5"/>
  <c r="M189" i="5"/>
  <c r="K189" i="5"/>
  <c r="E189" i="5"/>
  <c r="V188" i="5"/>
  <c r="R188" i="5"/>
  <c r="O188" i="5"/>
  <c r="M188" i="5"/>
  <c r="K188" i="5"/>
  <c r="E188" i="5"/>
  <c r="V187" i="5"/>
  <c r="R187" i="5"/>
  <c r="O187" i="5"/>
  <c r="M187" i="5"/>
  <c r="K187" i="5"/>
  <c r="E187" i="5"/>
  <c r="V186" i="5"/>
  <c r="R186" i="5"/>
  <c r="O186" i="5"/>
  <c r="M186" i="5"/>
  <c r="K186" i="5"/>
  <c r="E186" i="5"/>
  <c r="V185" i="5"/>
  <c r="R185" i="5"/>
  <c r="O185" i="5"/>
  <c r="M185" i="5"/>
  <c r="K185" i="5"/>
  <c r="E185" i="5"/>
  <c r="V184" i="5"/>
  <c r="R184" i="5"/>
  <c r="O184" i="5"/>
  <c r="M184" i="5"/>
  <c r="K184" i="5"/>
  <c r="E184" i="5"/>
  <c r="V183" i="5"/>
  <c r="R183" i="5"/>
  <c r="O183" i="5"/>
  <c r="M183" i="5"/>
  <c r="K183" i="5"/>
  <c r="E183" i="5"/>
  <c r="V182" i="5"/>
  <c r="R182" i="5"/>
  <c r="O182" i="5"/>
  <c r="M182" i="5"/>
  <c r="K182" i="5"/>
  <c r="E182" i="5"/>
  <c r="V181" i="5"/>
  <c r="R181" i="5"/>
  <c r="O181" i="5"/>
  <c r="M181" i="5"/>
  <c r="K181" i="5"/>
  <c r="E181" i="5"/>
  <c r="V180" i="5"/>
  <c r="R180" i="5"/>
  <c r="O180" i="5"/>
  <c r="M180" i="5"/>
  <c r="K180" i="5"/>
  <c r="E180" i="5"/>
  <c r="V179" i="5"/>
  <c r="R179" i="5"/>
  <c r="O179" i="5"/>
  <c r="M179" i="5"/>
  <c r="K179" i="5"/>
  <c r="E179" i="5"/>
  <c r="V178" i="5"/>
  <c r="R178" i="5"/>
  <c r="O178" i="5"/>
  <c r="M178" i="5"/>
  <c r="K178" i="5"/>
  <c r="E178" i="5"/>
  <c r="V177" i="5"/>
  <c r="R177" i="5"/>
  <c r="O177" i="5"/>
  <c r="M177" i="5"/>
  <c r="K177" i="5"/>
  <c r="E177" i="5"/>
  <c r="V176" i="5"/>
  <c r="R176" i="5"/>
  <c r="O176" i="5"/>
  <c r="M176" i="5"/>
  <c r="K176" i="5"/>
  <c r="E176" i="5"/>
  <c r="V175" i="5"/>
  <c r="R175" i="5"/>
  <c r="O175" i="5"/>
  <c r="M175" i="5"/>
  <c r="K175" i="5"/>
  <c r="E175" i="5"/>
  <c r="V174" i="5"/>
  <c r="R174" i="5"/>
  <c r="O174" i="5"/>
  <c r="M174" i="5"/>
  <c r="K174" i="5"/>
  <c r="E174" i="5"/>
  <c r="V173" i="5"/>
  <c r="R173" i="5"/>
  <c r="O173" i="5"/>
  <c r="M173" i="5"/>
  <c r="K173" i="5"/>
  <c r="E173" i="5"/>
  <c r="V172" i="5"/>
  <c r="R172" i="5"/>
  <c r="O172" i="5"/>
  <c r="M172" i="5"/>
  <c r="K172" i="5"/>
  <c r="E172" i="5"/>
  <c r="V171" i="5"/>
  <c r="R171" i="5"/>
  <c r="O171" i="5"/>
  <c r="M171" i="5"/>
  <c r="K171" i="5"/>
  <c r="E171" i="5"/>
  <c r="V170" i="5"/>
  <c r="R170" i="5"/>
  <c r="O170" i="5"/>
  <c r="M170" i="5"/>
  <c r="K170" i="5"/>
  <c r="E170" i="5"/>
  <c r="V169" i="5"/>
  <c r="R169" i="5"/>
  <c r="O169" i="5"/>
  <c r="M169" i="5"/>
  <c r="K169" i="5"/>
  <c r="E169" i="5"/>
  <c r="V168" i="5"/>
  <c r="R168" i="5"/>
  <c r="O168" i="5"/>
  <c r="M168" i="5"/>
  <c r="K168" i="5"/>
  <c r="E168" i="5"/>
  <c r="V167" i="5"/>
  <c r="R167" i="5"/>
  <c r="O167" i="5"/>
  <c r="M167" i="5"/>
  <c r="K167" i="5"/>
  <c r="E167" i="5"/>
  <c r="V166" i="5"/>
  <c r="R166" i="5"/>
  <c r="O166" i="5"/>
  <c r="M166" i="5"/>
  <c r="K166" i="5"/>
  <c r="E166" i="5"/>
  <c r="V165" i="5"/>
  <c r="R165" i="5"/>
  <c r="O165" i="5"/>
  <c r="M165" i="5"/>
  <c r="K165" i="5"/>
  <c r="E165" i="5"/>
  <c r="V164" i="5"/>
  <c r="R164" i="5"/>
  <c r="O164" i="5"/>
  <c r="M164" i="5"/>
  <c r="K164" i="5"/>
  <c r="E164" i="5"/>
  <c r="V163" i="5"/>
  <c r="R163" i="5"/>
  <c r="O163" i="5"/>
  <c r="M163" i="5"/>
  <c r="K163" i="5"/>
  <c r="E163" i="5"/>
  <c r="V162" i="5"/>
  <c r="R162" i="5"/>
  <c r="O162" i="5"/>
  <c r="M162" i="5"/>
  <c r="K162" i="5"/>
  <c r="E162" i="5"/>
  <c r="V161" i="5"/>
  <c r="R161" i="5"/>
  <c r="O161" i="5"/>
  <c r="M161" i="5"/>
  <c r="K161" i="5"/>
  <c r="E161" i="5"/>
  <c r="V160" i="5"/>
  <c r="R160" i="5"/>
  <c r="O160" i="5"/>
  <c r="M160" i="5"/>
  <c r="K160" i="5"/>
  <c r="E160" i="5"/>
  <c r="V159" i="5"/>
  <c r="R159" i="5"/>
  <c r="O159" i="5"/>
  <c r="M159" i="5"/>
  <c r="K159" i="5"/>
  <c r="E159" i="5"/>
  <c r="V158" i="5"/>
  <c r="R158" i="5"/>
  <c r="O158" i="5"/>
  <c r="M158" i="5"/>
  <c r="K158" i="5"/>
  <c r="E158" i="5"/>
  <c r="V157" i="5"/>
  <c r="R157" i="5"/>
  <c r="O157" i="5"/>
  <c r="M157" i="5"/>
  <c r="K157" i="5"/>
  <c r="E157" i="5"/>
  <c r="V156" i="5"/>
  <c r="R156" i="5"/>
  <c r="O156" i="5"/>
  <c r="M156" i="5"/>
  <c r="K156" i="5"/>
  <c r="E156" i="5"/>
  <c r="V155" i="5"/>
  <c r="R155" i="5"/>
  <c r="O155" i="5"/>
  <c r="M155" i="5"/>
  <c r="K155" i="5"/>
  <c r="E155" i="5"/>
  <c r="V154" i="5"/>
  <c r="R154" i="5"/>
  <c r="O154" i="5"/>
  <c r="M154" i="5"/>
  <c r="K154" i="5"/>
  <c r="E154" i="5"/>
  <c r="V153" i="5"/>
  <c r="R153" i="5"/>
  <c r="O153" i="5"/>
  <c r="M153" i="5"/>
  <c r="K153" i="5"/>
  <c r="E153" i="5"/>
  <c r="V152" i="5"/>
  <c r="R152" i="5"/>
  <c r="O152" i="5"/>
  <c r="M152" i="5"/>
  <c r="K152" i="5"/>
  <c r="E152" i="5"/>
  <c r="V151" i="5"/>
  <c r="R151" i="5"/>
  <c r="O151" i="5"/>
  <c r="M151" i="5"/>
  <c r="K151" i="5"/>
  <c r="E151" i="5"/>
  <c r="V150" i="5"/>
  <c r="R150" i="5"/>
  <c r="O150" i="5"/>
  <c r="M150" i="5"/>
  <c r="K150" i="5"/>
  <c r="E150" i="5"/>
  <c r="V149" i="5"/>
  <c r="R149" i="5"/>
  <c r="O149" i="5"/>
  <c r="M149" i="5"/>
  <c r="K149" i="5"/>
  <c r="E149" i="5"/>
  <c r="V148" i="5"/>
  <c r="R148" i="5"/>
  <c r="O148" i="5"/>
  <c r="M148" i="5"/>
  <c r="K148" i="5"/>
  <c r="E148" i="5"/>
  <c r="V147" i="5"/>
  <c r="R147" i="5"/>
  <c r="O147" i="5"/>
  <c r="M147" i="5"/>
  <c r="K147" i="5"/>
  <c r="E147" i="5"/>
  <c r="V146" i="5"/>
  <c r="R146" i="5"/>
  <c r="O146" i="5"/>
  <c r="M146" i="5"/>
  <c r="K146" i="5"/>
  <c r="E146" i="5"/>
  <c r="V145" i="5"/>
  <c r="R145" i="5"/>
  <c r="O145" i="5"/>
  <c r="M145" i="5"/>
  <c r="K145" i="5"/>
  <c r="E145" i="5"/>
  <c r="V144" i="5"/>
  <c r="R144" i="5"/>
  <c r="O144" i="5"/>
  <c r="M144" i="5"/>
  <c r="K144" i="5"/>
  <c r="E144" i="5"/>
  <c r="V143" i="5"/>
  <c r="R143" i="5"/>
  <c r="O143" i="5"/>
  <c r="M143" i="5"/>
  <c r="K143" i="5"/>
  <c r="E143" i="5"/>
  <c r="V142" i="5"/>
  <c r="R142" i="5"/>
  <c r="O142" i="5"/>
  <c r="M142" i="5"/>
  <c r="K142" i="5"/>
  <c r="E142" i="5"/>
  <c r="V141" i="5"/>
  <c r="R141" i="5"/>
  <c r="O141" i="5"/>
  <c r="M141" i="5"/>
  <c r="K141" i="5"/>
  <c r="E141" i="5"/>
  <c r="V140" i="5"/>
  <c r="R140" i="5"/>
  <c r="O140" i="5"/>
  <c r="M140" i="5"/>
  <c r="K140" i="5"/>
  <c r="E140" i="5"/>
  <c r="V139" i="5"/>
  <c r="R139" i="5"/>
  <c r="O139" i="5"/>
  <c r="M139" i="5"/>
  <c r="K139" i="5"/>
  <c r="E139" i="5"/>
  <c r="V138" i="5"/>
  <c r="R138" i="5"/>
  <c r="O138" i="5"/>
  <c r="M138" i="5"/>
  <c r="K138" i="5"/>
  <c r="E138" i="5"/>
  <c r="V137" i="5"/>
  <c r="R137" i="5"/>
  <c r="O137" i="5"/>
  <c r="M137" i="5"/>
  <c r="K137" i="5"/>
  <c r="E137" i="5"/>
  <c r="V136" i="5"/>
  <c r="R136" i="5"/>
  <c r="O136" i="5"/>
  <c r="M136" i="5"/>
  <c r="K136" i="5"/>
  <c r="E136" i="5"/>
  <c r="V135" i="5"/>
  <c r="R135" i="5"/>
  <c r="O135" i="5"/>
  <c r="M135" i="5"/>
  <c r="K135" i="5"/>
  <c r="E135" i="5"/>
  <c r="V134" i="5"/>
  <c r="R134" i="5"/>
  <c r="O134" i="5"/>
  <c r="M134" i="5"/>
  <c r="K134" i="5"/>
  <c r="E134" i="5"/>
  <c r="V133" i="5"/>
  <c r="R133" i="5"/>
  <c r="O133" i="5"/>
  <c r="M133" i="5"/>
  <c r="K133" i="5"/>
  <c r="E133" i="5"/>
  <c r="V132" i="5"/>
  <c r="R132" i="5"/>
  <c r="O132" i="5"/>
  <c r="M132" i="5"/>
  <c r="K132" i="5"/>
  <c r="E132" i="5"/>
  <c r="V131" i="5"/>
  <c r="R131" i="5"/>
  <c r="O131" i="5"/>
  <c r="M131" i="5"/>
  <c r="K131" i="5"/>
  <c r="E131" i="5"/>
  <c r="V130" i="5"/>
  <c r="R130" i="5"/>
  <c r="O130" i="5"/>
  <c r="M130" i="5"/>
  <c r="K130" i="5"/>
  <c r="E130" i="5"/>
  <c r="V129" i="5"/>
  <c r="R129" i="5"/>
  <c r="O129" i="5"/>
  <c r="M129" i="5"/>
  <c r="K129" i="5"/>
  <c r="E129" i="5"/>
  <c r="V128" i="5"/>
  <c r="R128" i="5"/>
  <c r="O128" i="5"/>
  <c r="M128" i="5"/>
  <c r="K128" i="5"/>
  <c r="E128" i="5"/>
  <c r="V127" i="5"/>
  <c r="R127" i="5"/>
  <c r="O127" i="5"/>
  <c r="M127" i="5"/>
  <c r="K127" i="5"/>
  <c r="E127" i="5"/>
  <c r="V126" i="5"/>
  <c r="R126" i="5"/>
  <c r="O126" i="5"/>
  <c r="M126" i="5"/>
  <c r="K126" i="5"/>
  <c r="E126" i="5"/>
  <c r="V125" i="5"/>
  <c r="R125" i="5"/>
  <c r="O125" i="5"/>
  <c r="M125" i="5"/>
  <c r="K125" i="5"/>
  <c r="E125" i="5"/>
  <c r="V124" i="5"/>
  <c r="R124" i="5"/>
  <c r="O124" i="5"/>
  <c r="M124" i="5"/>
  <c r="K124" i="5"/>
  <c r="E124" i="5"/>
  <c r="V123" i="5"/>
  <c r="R123" i="5"/>
  <c r="O123" i="5"/>
  <c r="M123" i="5"/>
  <c r="K123" i="5"/>
  <c r="E123" i="5"/>
  <c r="V122" i="5"/>
  <c r="R122" i="5"/>
  <c r="O122" i="5"/>
  <c r="M122" i="5"/>
  <c r="K122" i="5"/>
  <c r="E122" i="5"/>
  <c r="V121" i="5"/>
  <c r="R121" i="5"/>
  <c r="O121" i="5"/>
  <c r="M121" i="5"/>
  <c r="K121" i="5"/>
  <c r="E121" i="5"/>
  <c r="V120" i="5"/>
  <c r="R120" i="5"/>
  <c r="O120" i="5"/>
  <c r="M120" i="5"/>
  <c r="K120" i="5"/>
  <c r="E120" i="5"/>
  <c r="V119" i="5"/>
  <c r="R119" i="5"/>
  <c r="O119" i="5"/>
  <c r="M119" i="5"/>
  <c r="K119" i="5"/>
  <c r="E119" i="5"/>
  <c r="V118" i="5"/>
  <c r="R118" i="5"/>
  <c r="O118" i="5"/>
  <c r="M118" i="5"/>
  <c r="K118" i="5"/>
  <c r="E118" i="5"/>
  <c r="V117" i="5"/>
  <c r="R117" i="5"/>
  <c r="O117" i="5"/>
  <c r="M117" i="5"/>
  <c r="K117" i="5"/>
  <c r="E117" i="5"/>
  <c r="V116" i="5"/>
  <c r="R116" i="5"/>
  <c r="O116" i="5"/>
  <c r="M116" i="5"/>
  <c r="K116" i="5"/>
  <c r="E116" i="5"/>
  <c r="V115" i="5"/>
  <c r="R115" i="5"/>
  <c r="O115" i="5"/>
  <c r="M115" i="5"/>
  <c r="K115" i="5"/>
  <c r="E115" i="5"/>
  <c r="V114" i="5"/>
  <c r="R114" i="5"/>
  <c r="O114" i="5"/>
  <c r="M114" i="5"/>
  <c r="K114" i="5"/>
  <c r="E114" i="5"/>
  <c r="V113" i="5"/>
  <c r="R113" i="5"/>
  <c r="O113" i="5"/>
  <c r="M113" i="5"/>
  <c r="K113" i="5"/>
  <c r="E113" i="5"/>
  <c r="V112" i="5"/>
  <c r="R112" i="5"/>
  <c r="O112" i="5"/>
  <c r="M112" i="5"/>
  <c r="K112" i="5"/>
  <c r="E112" i="5"/>
  <c r="V111" i="5"/>
  <c r="R111" i="5"/>
  <c r="O111" i="5"/>
  <c r="M111" i="5"/>
  <c r="K111" i="5"/>
  <c r="E111" i="5"/>
  <c r="V110" i="5"/>
  <c r="R110" i="5"/>
  <c r="O110" i="5"/>
  <c r="M110" i="5"/>
  <c r="K110" i="5"/>
  <c r="E110" i="5"/>
  <c r="V109" i="5"/>
  <c r="R109" i="5"/>
  <c r="O109" i="5"/>
  <c r="M109" i="5"/>
  <c r="K109" i="5"/>
  <c r="E109" i="5"/>
  <c r="V108" i="5"/>
  <c r="R108" i="5"/>
  <c r="O108" i="5"/>
  <c r="M108" i="5"/>
  <c r="K108" i="5"/>
  <c r="E108" i="5"/>
  <c r="V107" i="5"/>
  <c r="R107" i="5"/>
  <c r="O107" i="5"/>
  <c r="M107" i="5"/>
  <c r="K107" i="5"/>
  <c r="E107" i="5"/>
  <c r="V106" i="5"/>
  <c r="R106" i="5"/>
  <c r="O106" i="5"/>
  <c r="M106" i="5"/>
  <c r="K106" i="5"/>
  <c r="E106" i="5"/>
  <c r="V105" i="5"/>
  <c r="R105" i="5"/>
  <c r="O105" i="5"/>
  <c r="M105" i="5"/>
  <c r="K105" i="5"/>
  <c r="E105" i="5"/>
  <c r="V104" i="5"/>
  <c r="R104" i="5"/>
  <c r="O104" i="5"/>
  <c r="M104" i="5"/>
  <c r="K104" i="5"/>
  <c r="E104" i="5"/>
  <c r="V103" i="5"/>
  <c r="R103" i="5"/>
  <c r="O103" i="5"/>
  <c r="M103" i="5"/>
  <c r="K103" i="5"/>
  <c r="E103" i="5"/>
  <c r="V102" i="5"/>
  <c r="R102" i="5"/>
  <c r="O102" i="5"/>
  <c r="M102" i="5"/>
  <c r="K102" i="5"/>
  <c r="E102" i="5"/>
  <c r="V101" i="5"/>
  <c r="R101" i="5"/>
  <c r="O101" i="5"/>
  <c r="M101" i="5"/>
  <c r="K101" i="5"/>
  <c r="E101" i="5"/>
  <c r="V100" i="5"/>
  <c r="R100" i="5"/>
  <c r="O100" i="5"/>
  <c r="M100" i="5"/>
  <c r="K100" i="5"/>
  <c r="E100" i="5"/>
  <c r="V99" i="5"/>
  <c r="R99" i="5"/>
  <c r="O99" i="5"/>
  <c r="M99" i="5"/>
  <c r="K99" i="5"/>
  <c r="E99" i="5"/>
  <c r="V98" i="5"/>
  <c r="R98" i="5"/>
  <c r="O98" i="5"/>
  <c r="M98" i="5"/>
  <c r="K98" i="5"/>
  <c r="E98" i="5"/>
  <c r="V97" i="5"/>
  <c r="R97" i="5"/>
  <c r="O97" i="5"/>
  <c r="M97" i="5"/>
  <c r="K97" i="5"/>
  <c r="E97" i="5"/>
  <c r="V96" i="5"/>
  <c r="R96" i="5"/>
  <c r="O96" i="5"/>
  <c r="M96" i="5"/>
  <c r="K96" i="5"/>
  <c r="E96" i="5"/>
  <c r="V95" i="5"/>
  <c r="R95" i="5"/>
  <c r="O95" i="5"/>
  <c r="M95" i="5"/>
  <c r="K95" i="5"/>
  <c r="E95" i="5"/>
  <c r="V94" i="5"/>
  <c r="R94" i="5"/>
  <c r="O94" i="5"/>
  <c r="M94" i="5"/>
  <c r="K94" i="5"/>
  <c r="E94" i="5"/>
  <c r="V93" i="5"/>
  <c r="R93" i="5"/>
  <c r="O93" i="5"/>
  <c r="M93" i="5"/>
  <c r="K93" i="5"/>
  <c r="E93" i="5"/>
  <c r="V92" i="5"/>
  <c r="R92" i="5"/>
  <c r="O92" i="5"/>
  <c r="M92" i="5"/>
  <c r="K92" i="5"/>
  <c r="E92" i="5"/>
  <c r="V91" i="5"/>
  <c r="R91" i="5"/>
  <c r="O91" i="5"/>
  <c r="M91" i="5"/>
  <c r="K91" i="5"/>
  <c r="E91" i="5"/>
  <c r="V90" i="5"/>
  <c r="R90" i="5"/>
  <c r="O90" i="5"/>
  <c r="M90" i="5"/>
  <c r="K90" i="5"/>
  <c r="E90" i="5"/>
  <c r="V89" i="5"/>
  <c r="R89" i="5"/>
  <c r="O89" i="5"/>
  <c r="M89" i="5"/>
  <c r="K89" i="5"/>
  <c r="E89" i="5"/>
  <c r="V88" i="5"/>
  <c r="R88" i="5"/>
  <c r="O88" i="5"/>
  <c r="M88" i="5"/>
  <c r="K88" i="5"/>
  <c r="E88" i="5"/>
  <c r="V87" i="5"/>
  <c r="R87" i="5"/>
  <c r="O87" i="5"/>
  <c r="M87" i="5"/>
  <c r="K87" i="5"/>
  <c r="E87" i="5"/>
  <c r="V86" i="5"/>
  <c r="R86" i="5"/>
  <c r="O86" i="5"/>
  <c r="M86" i="5"/>
  <c r="K86" i="5"/>
  <c r="E86" i="5"/>
  <c r="V85" i="5"/>
  <c r="R85" i="5"/>
  <c r="O85" i="5"/>
  <c r="M85" i="5"/>
  <c r="K85" i="5"/>
  <c r="E85" i="5"/>
  <c r="V84" i="5"/>
  <c r="R84" i="5"/>
  <c r="O84" i="5"/>
  <c r="M84" i="5"/>
  <c r="K84" i="5"/>
  <c r="E84" i="5"/>
  <c r="V83" i="5"/>
  <c r="R83" i="5"/>
  <c r="O83" i="5"/>
  <c r="M83" i="5"/>
  <c r="K83" i="5"/>
  <c r="E83" i="5"/>
  <c r="V82" i="5"/>
  <c r="R82" i="5"/>
  <c r="O82" i="5"/>
  <c r="M82" i="5"/>
  <c r="K82" i="5"/>
  <c r="E82" i="5"/>
  <c r="V81" i="5"/>
  <c r="R81" i="5"/>
  <c r="O81" i="5"/>
  <c r="M81" i="5"/>
  <c r="K81" i="5"/>
  <c r="E81" i="5"/>
  <c r="V80" i="5"/>
  <c r="R80" i="5"/>
  <c r="O80" i="5"/>
  <c r="M80" i="5"/>
  <c r="K80" i="5"/>
  <c r="V79" i="5"/>
  <c r="R79" i="5"/>
  <c r="O79" i="5"/>
  <c r="M79" i="5"/>
  <c r="K79" i="5"/>
  <c r="V78" i="5"/>
  <c r="R78" i="5"/>
  <c r="O78" i="5"/>
  <c r="M78" i="5"/>
  <c r="K78" i="5"/>
  <c r="E78" i="5"/>
  <c r="V77" i="5"/>
  <c r="R77" i="5"/>
  <c r="O77" i="5"/>
  <c r="M77" i="5"/>
  <c r="K77" i="5"/>
  <c r="E77" i="5"/>
  <c r="V76" i="5"/>
  <c r="R76" i="5"/>
  <c r="O76" i="5"/>
  <c r="M76" i="5"/>
  <c r="K76" i="5"/>
  <c r="E76" i="5"/>
  <c r="V75" i="5"/>
  <c r="R75" i="5"/>
  <c r="O75" i="5"/>
  <c r="M75" i="5"/>
  <c r="K75" i="5"/>
  <c r="E75" i="5"/>
  <c r="V74" i="5"/>
  <c r="R74" i="5"/>
  <c r="O74" i="5"/>
  <c r="M74" i="5"/>
  <c r="K74" i="5"/>
  <c r="E74" i="5"/>
  <c r="V73" i="5"/>
  <c r="R73" i="5"/>
  <c r="O73" i="5"/>
  <c r="M73" i="5"/>
  <c r="K73" i="5"/>
  <c r="E73" i="5"/>
  <c r="V72" i="5"/>
  <c r="R72" i="5"/>
  <c r="O72" i="5"/>
  <c r="M72" i="5"/>
  <c r="K72" i="5"/>
  <c r="E72" i="5"/>
  <c r="V71" i="5"/>
  <c r="R71" i="5"/>
  <c r="O71" i="5"/>
  <c r="M71" i="5"/>
  <c r="K71" i="5"/>
  <c r="E71" i="5"/>
  <c r="V70" i="5"/>
  <c r="R70" i="5"/>
  <c r="O70" i="5"/>
  <c r="M70" i="5"/>
  <c r="K70" i="5"/>
  <c r="E70" i="5"/>
  <c r="V69" i="5"/>
  <c r="R69" i="5"/>
  <c r="O69" i="5"/>
  <c r="M69" i="5"/>
  <c r="K69" i="5"/>
  <c r="E69" i="5"/>
  <c r="V68" i="5"/>
  <c r="R68" i="5"/>
  <c r="O68" i="5"/>
  <c r="M68" i="5"/>
  <c r="K68" i="5"/>
  <c r="E68" i="5"/>
  <c r="V67" i="5"/>
  <c r="R67" i="5"/>
  <c r="O67" i="5"/>
  <c r="M67" i="5"/>
  <c r="K67" i="5"/>
  <c r="E67" i="5"/>
  <c r="V66" i="5"/>
  <c r="R66" i="5"/>
  <c r="O66" i="5"/>
  <c r="M66" i="5"/>
  <c r="K66" i="5"/>
  <c r="E66" i="5"/>
  <c r="V65" i="5"/>
  <c r="R65" i="5"/>
  <c r="O65" i="5"/>
  <c r="M65" i="5"/>
  <c r="K65" i="5"/>
  <c r="E65" i="5"/>
  <c r="V64" i="5"/>
  <c r="R64" i="5"/>
  <c r="O64" i="5"/>
  <c r="M64" i="5"/>
  <c r="K64" i="5"/>
  <c r="E64" i="5"/>
  <c r="V63" i="5"/>
  <c r="R63" i="5"/>
  <c r="O63" i="5"/>
  <c r="M63" i="5"/>
  <c r="K63" i="5"/>
  <c r="E63" i="5"/>
  <c r="V62" i="5"/>
  <c r="R62" i="5"/>
  <c r="O62" i="5"/>
  <c r="M62" i="5"/>
  <c r="K62" i="5"/>
  <c r="E62" i="5"/>
  <c r="V61" i="5"/>
  <c r="R61" i="5"/>
  <c r="O61" i="5"/>
  <c r="M61" i="5"/>
  <c r="K61" i="5"/>
  <c r="E61" i="5"/>
  <c r="V60" i="5"/>
  <c r="R60" i="5"/>
  <c r="O60" i="5"/>
  <c r="M60" i="5"/>
  <c r="K60" i="5"/>
  <c r="E60" i="5"/>
  <c r="V59" i="5"/>
  <c r="R59" i="5"/>
  <c r="O59" i="5"/>
  <c r="M59" i="5"/>
  <c r="K59" i="5"/>
  <c r="E59" i="5"/>
  <c r="V58" i="5"/>
  <c r="R58" i="5"/>
  <c r="O58" i="5"/>
  <c r="M58" i="5"/>
  <c r="K58" i="5"/>
  <c r="E58" i="5"/>
  <c r="V57" i="5"/>
  <c r="R57" i="5"/>
  <c r="O57" i="5"/>
  <c r="M57" i="5"/>
  <c r="K57" i="5"/>
  <c r="E57" i="5"/>
  <c r="V56" i="5"/>
  <c r="R56" i="5"/>
  <c r="O56" i="5"/>
  <c r="M56" i="5"/>
  <c r="K56" i="5"/>
  <c r="E56" i="5"/>
  <c r="V55" i="5"/>
  <c r="R55" i="5"/>
  <c r="O55" i="5"/>
  <c r="M55" i="5"/>
  <c r="K55" i="5"/>
  <c r="E55" i="5"/>
  <c r="V54" i="5"/>
  <c r="R54" i="5"/>
  <c r="O54" i="5"/>
  <c r="M54" i="5"/>
  <c r="K54" i="5"/>
  <c r="E54" i="5"/>
  <c r="V53" i="5"/>
  <c r="R53" i="5"/>
  <c r="O53" i="5"/>
  <c r="M53" i="5"/>
  <c r="K53" i="5"/>
  <c r="E53" i="5"/>
  <c r="V52" i="5"/>
  <c r="R52" i="5"/>
  <c r="O52" i="5"/>
  <c r="M52" i="5"/>
  <c r="K52" i="5"/>
  <c r="E52" i="5"/>
  <c r="V51" i="5"/>
  <c r="R51" i="5"/>
  <c r="O51" i="5"/>
  <c r="M51" i="5"/>
  <c r="K51" i="5"/>
  <c r="E51" i="5"/>
  <c r="V50" i="5"/>
  <c r="R50" i="5"/>
  <c r="O50" i="5"/>
  <c r="M50" i="5"/>
  <c r="K50" i="5"/>
  <c r="E50" i="5"/>
  <c r="V49" i="5"/>
  <c r="R49" i="5"/>
  <c r="O49" i="5"/>
  <c r="M49" i="5"/>
  <c r="K49" i="5"/>
  <c r="E49" i="5"/>
  <c r="V48" i="5"/>
  <c r="R48" i="5"/>
  <c r="O48" i="5"/>
  <c r="M48" i="5"/>
  <c r="K48" i="5"/>
  <c r="E48" i="5"/>
  <c r="V47" i="5"/>
  <c r="R47" i="5"/>
  <c r="O47" i="5"/>
  <c r="M47" i="5"/>
  <c r="K47" i="5"/>
  <c r="E47" i="5"/>
  <c r="V46" i="5"/>
  <c r="R46" i="5"/>
  <c r="O46" i="5"/>
  <c r="M46" i="5"/>
  <c r="K46" i="5"/>
  <c r="E46" i="5"/>
  <c r="V45" i="5"/>
  <c r="R45" i="5"/>
  <c r="O45" i="5"/>
  <c r="M45" i="5"/>
  <c r="K45" i="5"/>
  <c r="E45" i="5"/>
  <c r="V44" i="5"/>
  <c r="R44" i="5"/>
  <c r="O44" i="5"/>
  <c r="M44" i="5"/>
  <c r="K44" i="5"/>
  <c r="E44" i="5"/>
  <c r="V43" i="5"/>
  <c r="R43" i="5"/>
  <c r="O43" i="5"/>
  <c r="M43" i="5"/>
  <c r="K43" i="5"/>
  <c r="E43" i="5"/>
  <c r="V42" i="5"/>
  <c r="R42" i="5"/>
  <c r="O42" i="5"/>
  <c r="M42" i="5"/>
  <c r="K42" i="5"/>
  <c r="E42" i="5"/>
  <c r="V41" i="5"/>
  <c r="R41" i="5"/>
  <c r="O41" i="5"/>
  <c r="M41" i="5"/>
  <c r="K41" i="5"/>
  <c r="E41" i="5"/>
  <c r="V40" i="5"/>
  <c r="R40" i="5"/>
  <c r="O40" i="5"/>
  <c r="M40" i="5"/>
  <c r="K40" i="5"/>
  <c r="E40" i="5"/>
  <c r="V39" i="5"/>
  <c r="R39" i="5"/>
  <c r="O39" i="5"/>
  <c r="M39" i="5"/>
  <c r="K39" i="5"/>
  <c r="E39" i="5"/>
  <c r="V38" i="5"/>
  <c r="R38" i="5"/>
  <c r="O38" i="5"/>
  <c r="M38" i="5"/>
  <c r="K38" i="5"/>
  <c r="E38" i="5"/>
  <c r="V37" i="5"/>
  <c r="R37" i="5"/>
  <c r="O37" i="5"/>
  <c r="M37" i="5"/>
  <c r="K37" i="5"/>
  <c r="E37" i="5"/>
  <c r="V36" i="5"/>
  <c r="R36" i="5"/>
  <c r="O36" i="5"/>
  <c r="M36" i="5"/>
  <c r="K36" i="5"/>
  <c r="E36" i="5"/>
  <c r="V35" i="5"/>
  <c r="R35" i="5"/>
  <c r="O35" i="5"/>
  <c r="M35" i="5"/>
  <c r="K35" i="5"/>
  <c r="E35" i="5"/>
  <c r="V34" i="5"/>
  <c r="R34" i="5"/>
  <c r="O34" i="5"/>
  <c r="M34" i="5"/>
  <c r="K34" i="5"/>
  <c r="E34" i="5"/>
  <c r="V33" i="5"/>
  <c r="R33" i="5"/>
  <c r="O33" i="5"/>
  <c r="M33" i="5"/>
  <c r="K33" i="5"/>
  <c r="E33" i="5"/>
  <c r="V32" i="5"/>
  <c r="R32" i="5"/>
  <c r="O32" i="5"/>
  <c r="M32" i="5"/>
  <c r="K32" i="5"/>
  <c r="E32" i="5"/>
  <c r="V31" i="5"/>
  <c r="R31" i="5"/>
  <c r="O31" i="5"/>
  <c r="M31" i="5"/>
  <c r="K31" i="5"/>
  <c r="E31" i="5"/>
  <c r="V30" i="5"/>
  <c r="R30" i="5"/>
  <c r="O30" i="5"/>
  <c r="M30" i="5"/>
  <c r="K30" i="5"/>
  <c r="E30" i="5"/>
  <c r="V29" i="5"/>
  <c r="R29" i="5"/>
  <c r="O29" i="5"/>
  <c r="M29" i="5"/>
  <c r="K29" i="5"/>
  <c r="E29" i="5"/>
  <c r="V28" i="5"/>
  <c r="R28" i="5"/>
  <c r="O28" i="5"/>
  <c r="M28" i="5"/>
  <c r="K28" i="5"/>
  <c r="E28" i="5"/>
  <c r="V27" i="5"/>
  <c r="R27" i="5"/>
  <c r="O27" i="5"/>
  <c r="M27" i="5"/>
  <c r="K27" i="5"/>
  <c r="E27" i="5"/>
  <c r="V26" i="5"/>
  <c r="R26" i="5"/>
  <c r="O26" i="5"/>
  <c r="M26" i="5"/>
  <c r="K26" i="5"/>
  <c r="E26" i="5"/>
  <c r="V25" i="5"/>
  <c r="R25" i="5"/>
  <c r="O25" i="5"/>
  <c r="M25" i="5"/>
  <c r="K25" i="5"/>
  <c r="E25" i="5"/>
  <c r="V24" i="5"/>
  <c r="R24" i="5"/>
  <c r="O24" i="5"/>
  <c r="M24" i="5"/>
  <c r="K24" i="5"/>
  <c r="E24" i="5"/>
  <c r="V23" i="5"/>
  <c r="R23" i="5"/>
  <c r="O23" i="5"/>
  <c r="M23" i="5"/>
  <c r="K23" i="5"/>
  <c r="E23" i="5"/>
  <c r="V22" i="5"/>
  <c r="R22" i="5"/>
  <c r="O22" i="5"/>
  <c r="M22" i="5"/>
  <c r="K22" i="5"/>
  <c r="E22" i="5"/>
  <c r="V21" i="5"/>
  <c r="R21" i="5"/>
  <c r="O21" i="5"/>
  <c r="M21" i="5"/>
  <c r="K21" i="5"/>
  <c r="E21" i="5"/>
  <c r="V20" i="5"/>
  <c r="R20" i="5"/>
  <c r="O20" i="5"/>
  <c r="M20" i="5"/>
  <c r="K20" i="5"/>
  <c r="E20" i="5"/>
  <c r="V19" i="5"/>
  <c r="R19" i="5"/>
  <c r="O19" i="5"/>
  <c r="M19" i="5"/>
  <c r="K19" i="5"/>
  <c r="E19" i="5"/>
  <c r="V18" i="5"/>
  <c r="R18" i="5"/>
  <c r="O18" i="5"/>
  <c r="M18" i="5"/>
  <c r="K18" i="5"/>
  <c r="E18" i="5"/>
  <c r="V17" i="5"/>
  <c r="R17" i="5"/>
  <c r="O17" i="5"/>
  <c r="M17" i="5"/>
  <c r="K17" i="5"/>
  <c r="E17" i="5"/>
  <c r="V16" i="5"/>
  <c r="R16" i="5"/>
  <c r="O16" i="5"/>
  <c r="M16" i="5"/>
  <c r="K16" i="5"/>
  <c r="E16" i="5"/>
  <c r="V15" i="5"/>
  <c r="R15" i="5"/>
  <c r="O15" i="5"/>
  <c r="M15" i="5"/>
  <c r="K15" i="5"/>
  <c r="E15" i="5"/>
  <c r="V14" i="5"/>
  <c r="R14" i="5"/>
  <c r="O14" i="5"/>
  <c r="M14" i="5"/>
  <c r="K14" i="5"/>
  <c r="E14" i="5"/>
  <c r="V13" i="5"/>
  <c r="R13" i="5"/>
  <c r="O13" i="5"/>
  <c r="M13" i="5"/>
  <c r="K13" i="5"/>
  <c r="E13" i="5"/>
  <c r="A13" i="5"/>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V12" i="5"/>
  <c r="R12" i="5"/>
  <c r="O12" i="5"/>
  <c r="M12" i="5"/>
  <c r="K12" i="5"/>
  <c r="E12" i="5"/>
  <c r="A12" i="5"/>
  <c r="V11" i="5"/>
  <c r="U375" i="5" s="1"/>
  <c r="U374" i="5" s="1"/>
  <c r="U8" i="5" s="1"/>
  <c r="G3" i="5" s="1"/>
  <c r="R11" i="5"/>
  <c r="Q375" i="5" s="1"/>
  <c r="Q374" i="5" s="1"/>
  <c r="Q8" i="5" s="1"/>
  <c r="O11" i="5"/>
  <c r="N375" i="5" s="1"/>
  <c r="N374" i="5" s="1"/>
  <c r="N8" i="5" s="1"/>
  <c r="M11" i="5"/>
  <c r="L375" i="5" s="1"/>
  <c r="L374" i="5" s="1"/>
  <c r="L8" i="5" s="1"/>
  <c r="K11" i="5"/>
  <c r="J375" i="5" s="1"/>
  <c r="J374" i="5" s="1"/>
  <c r="J8" i="5" s="1"/>
  <c r="E11" i="5"/>
  <c r="E374" i="5" s="1"/>
  <c r="E8" i="5" s="1"/>
  <c r="F3" i="5"/>
  <c r="E3" i="5"/>
  <c r="D3" i="5"/>
  <c r="C3" i="5"/>
  <c r="U347" i="4"/>
  <c r="Q347" i="4"/>
  <c r="N347" i="4"/>
  <c r="L347" i="4"/>
  <c r="J347" i="4"/>
  <c r="E345" i="4"/>
  <c r="V340" i="4"/>
  <c r="R340" i="4"/>
  <c r="O340" i="4"/>
  <c r="M340" i="4"/>
  <c r="K340" i="4"/>
  <c r="V339" i="4"/>
  <c r="R339" i="4"/>
  <c r="O339" i="4"/>
  <c r="M339" i="4"/>
  <c r="K339" i="4"/>
  <c r="AD338" i="4"/>
  <c r="V338" i="4"/>
  <c r="R338" i="4"/>
  <c r="O338" i="4"/>
  <c r="M338" i="4"/>
  <c r="K338" i="4"/>
  <c r="AD337" i="4"/>
  <c r="V337" i="4"/>
  <c r="R337" i="4"/>
  <c r="O337" i="4"/>
  <c r="M337" i="4"/>
  <c r="K337" i="4"/>
  <c r="AD336" i="4"/>
  <c r="V336" i="4"/>
  <c r="R336" i="4"/>
  <c r="O336" i="4"/>
  <c r="M336" i="4"/>
  <c r="K336" i="4"/>
  <c r="AD335" i="4"/>
  <c r="V335" i="4"/>
  <c r="R335" i="4"/>
  <c r="O335" i="4"/>
  <c r="M335" i="4"/>
  <c r="K335" i="4"/>
  <c r="AD334" i="4"/>
  <c r="V334" i="4"/>
  <c r="R334" i="4"/>
  <c r="O334" i="4"/>
  <c r="M334" i="4"/>
  <c r="K334" i="4"/>
  <c r="AD333" i="4"/>
  <c r="V333" i="4"/>
  <c r="R333" i="4"/>
  <c r="O333" i="4"/>
  <c r="M333" i="4"/>
  <c r="K333" i="4"/>
  <c r="AD332" i="4"/>
  <c r="V332" i="4"/>
  <c r="R332" i="4"/>
  <c r="O332" i="4"/>
  <c r="M332" i="4"/>
  <c r="K332" i="4"/>
  <c r="AD331" i="4"/>
  <c r="V331" i="4"/>
  <c r="R331" i="4"/>
  <c r="O331" i="4"/>
  <c r="M331" i="4"/>
  <c r="K331" i="4"/>
  <c r="AD330" i="4"/>
  <c r="V330" i="4"/>
  <c r="R330" i="4"/>
  <c r="O330" i="4"/>
  <c r="M330" i="4"/>
  <c r="K330" i="4"/>
  <c r="AD329" i="4"/>
  <c r="V329" i="4"/>
  <c r="R329" i="4"/>
  <c r="O329" i="4"/>
  <c r="M329" i="4"/>
  <c r="K329" i="4"/>
  <c r="AD328" i="4"/>
  <c r="V328" i="4"/>
  <c r="R328" i="4"/>
  <c r="O328" i="4"/>
  <c r="M328" i="4"/>
  <c r="K328" i="4"/>
  <c r="AD327" i="4"/>
  <c r="V327" i="4"/>
  <c r="R327" i="4"/>
  <c r="O327" i="4"/>
  <c r="M327" i="4"/>
  <c r="K327" i="4"/>
  <c r="AD326" i="4"/>
  <c r="V326" i="4"/>
  <c r="R326" i="4"/>
  <c r="O326" i="4"/>
  <c r="M326" i="4"/>
  <c r="K326" i="4"/>
  <c r="AD325" i="4"/>
  <c r="V325" i="4"/>
  <c r="R325" i="4"/>
  <c r="O325" i="4"/>
  <c r="M325" i="4"/>
  <c r="K325" i="4"/>
  <c r="AD324" i="4"/>
  <c r="V324" i="4"/>
  <c r="R324" i="4"/>
  <c r="O324" i="4"/>
  <c r="M324" i="4"/>
  <c r="K324" i="4"/>
  <c r="AD323" i="4"/>
  <c r="V323" i="4"/>
  <c r="R323" i="4"/>
  <c r="O323" i="4"/>
  <c r="M323" i="4"/>
  <c r="K323" i="4"/>
  <c r="AD322" i="4"/>
  <c r="V322" i="4"/>
  <c r="R322" i="4"/>
  <c r="O322" i="4"/>
  <c r="M322" i="4"/>
  <c r="K322" i="4"/>
  <c r="AD321" i="4"/>
  <c r="V321" i="4"/>
  <c r="R321" i="4"/>
  <c r="O321" i="4"/>
  <c r="M321" i="4"/>
  <c r="K321" i="4"/>
  <c r="AD320" i="4"/>
  <c r="V320" i="4"/>
  <c r="R320" i="4"/>
  <c r="O320" i="4"/>
  <c r="M320" i="4"/>
  <c r="K320" i="4"/>
  <c r="AD319" i="4"/>
  <c r="V319" i="4"/>
  <c r="R319" i="4"/>
  <c r="O319" i="4"/>
  <c r="M319" i="4"/>
  <c r="K319" i="4"/>
  <c r="AD318" i="4"/>
  <c r="V318" i="4"/>
  <c r="R318" i="4"/>
  <c r="O318" i="4"/>
  <c r="M318" i="4"/>
  <c r="K318" i="4"/>
  <c r="AD317" i="4"/>
  <c r="V317" i="4"/>
  <c r="R317" i="4"/>
  <c r="O317" i="4"/>
  <c r="M317" i="4"/>
  <c r="K317" i="4"/>
  <c r="AD316" i="4"/>
  <c r="V316" i="4"/>
  <c r="R316" i="4"/>
  <c r="O316" i="4"/>
  <c r="M316" i="4"/>
  <c r="K316" i="4"/>
  <c r="AD315" i="4"/>
  <c r="V315" i="4"/>
  <c r="R315" i="4"/>
  <c r="O315" i="4"/>
  <c r="M315" i="4"/>
  <c r="K315" i="4"/>
  <c r="AD314" i="4"/>
  <c r="V314" i="4"/>
  <c r="R314" i="4"/>
  <c r="O314" i="4"/>
  <c r="M314" i="4"/>
  <c r="K314" i="4"/>
  <c r="AD313" i="4"/>
  <c r="V313" i="4"/>
  <c r="R313" i="4"/>
  <c r="O313" i="4"/>
  <c r="M313" i="4"/>
  <c r="K313" i="4"/>
  <c r="AD312" i="4"/>
  <c r="V312" i="4"/>
  <c r="R312" i="4"/>
  <c r="O312" i="4"/>
  <c r="M312" i="4"/>
  <c r="K312" i="4"/>
  <c r="AD311" i="4"/>
  <c r="V311" i="4"/>
  <c r="R311" i="4"/>
  <c r="O311" i="4"/>
  <c r="M311" i="4"/>
  <c r="K311" i="4"/>
  <c r="AD310" i="4"/>
  <c r="V310" i="4"/>
  <c r="R310" i="4"/>
  <c r="O310" i="4"/>
  <c r="M310" i="4"/>
  <c r="K310" i="4"/>
  <c r="AD309" i="4"/>
  <c r="V309" i="4"/>
  <c r="R309" i="4"/>
  <c r="O309" i="4"/>
  <c r="M309" i="4"/>
  <c r="K309" i="4"/>
  <c r="AD308" i="4"/>
  <c r="V308" i="4"/>
  <c r="R308" i="4"/>
  <c r="O308" i="4"/>
  <c r="M308" i="4"/>
  <c r="K308" i="4"/>
  <c r="AD307" i="4"/>
  <c r="V307" i="4"/>
  <c r="R307" i="4"/>
  <c r="O307" i="4"/>
  <c r="M307" i="4"/>
  <c r="K307" i="4"/>
  <c r="AD306" i="4"/>
  <c r="V306" i="4"/>
  <c r="R306" i="4"/>
  <c r="O306" i="4"/>
  <c r="M306" i="4"/>
  <c r="K306" i="4"/>
  <c r="AD305" i="4"/>
  <c r="V305" i="4"/>
  <c r="R305" i="4"/>
  <c r="O305" i="4"/>
  <c r="M305" i="4"/>
  <c r="K305" i="4"/>
  <c r="AD304" i="4"/>
  <c r="V304" i="4"/>
  <c r="R304" i="4"/>
  <c r="O304" i="4"/>
  <c r="M304" i="4"/>
  <c r="K304" i="4"/>
  <c r="AD303" i="4"/>
  <c r="V303" i="4"/>
  <c r="R303" i="4"/>
  <c r="O303" i="4"/>
  <c r="M303" i="4"/>
  <c r="K303" i="4"/>
  <c r="AD302" i="4"/>
  <c r="V302" i="4"/>
  <c r="R302" i="4"/>
  <c r="O302" i="4"/>
  <c r="M302" i="4"/>
  <c r="K302" i="4"/>
  <c r="AD301" i="4"/>
  <c r="V301" i="4"/>
  <c r="R301" i="4"/>
  <c r="O301" i="4"/>
  <c r="M301" i="4"/>
  <c r="K301" i="4"/>
  <c r="AD300" i="4"/>
  <c r="V300" i="4"/>
  <c r="R300" i="4"/>
  <c r="O300" i="4"/>
  <c r="M300" i="4"/>
  <c r="K300" i="4"/>
  <c r="AD299" i="4"/>
  <c r="V299" i="4"/>
  <c r="R299" i="4"/>
  <c r="O299" i="4"/>
  <c r="M299" i="4"/>
  <c r="K299" i="4"/>
  <c r="AD298" i="4"/>
  <c r="V298" i="4"/>
  <c r="R298" i="4"/>
  <c r="O298" i="4"/>
  <c r="M298" i="4"/>
  <c r="K298" i="4"/>
  <c r="AD297" i="4"/>
  <c r="V297" i="4"/>
  <c r="R297" i="4"/>
  <c r="O297" i="4"/>
  <c r="M297" i="4"/>
  <c r="K297" i="4"/>
  <c r="AD296" i="4"/>
  <c r="V296" i="4"/>
  <c r="R296" i="4"/>
  <c r="O296" i="4"/>
  <c r="M296" i="4"/>
  <c r="K296" i="4"/>
  <c r="AD295" i="4"/>
  <c r="V295" i="4"/>
  <c r="R295" i="4"/>
  <c r="O295" i="4"/>
  <c r="M295" i="4"/>
  <c r="K295" i="4"/>
  <c r="AD294" i="4"/>
  <c r="V294" i="4"/>
  <c r="R294" i="4"/>
  <c r="O294" i="4"/>
  <c r="M294" i="4"/>
  <c r="K294" i="4"/>
  <c r="AD293" i="4"/>
  <c r="V293" i="4"/>
  <c r="R293" i="4"/>
  <c r="O293" i="4"/>
  <c r="M293" i="4"/>
  <c r="K293" i="4"/>
  <c r="AD292" i="4"/>
  <c r="V292" i="4"/>
  <c r="R292" i="4"/>
  <c r="O292" i="4"/>
  <c r="M292" i="4"/>
  <c r="K292" i="4"/>
  <c r="AD291" i="4"/>
  <c r="V291" i="4"/>
  <c r="R291" i="4"/>
  <c r="O291" i="4"/>
  <c r="M291" i="4"/>
  <c r="K291" i="4"/>
  <c r="AD290" i="4"/>
  <c r="V290" i="4"/>
  <c r="R290" i="4"/>
  <c r="O290" i="4"/>
  <c r="M290" i="4"/>
  <c r="K290" i="4"/>
  <c r="AD289" i="4"/>
  <c r="V289" i="4"/>
  <c r="R289" i="4"/>
  <c r="O289" i="4"/>
  <c r="M289" i="4"/>
  <c r="K289" i="4"/>
  <c r="AD288" i="4"/>
  <c r="V288" i="4"/>
  <c r="R288" i="4"/>
  <c r="O288" i="4"/>
  <c r="M288" i="4"/>
  <c r="K288" i="4"/>
  <c r="AD287" i="4"/>
  <c r="V287" i="4"/>
  <c r="R287" i="4"/>
  <c r="O287" i="4"/>
  <c r="M287" i="4"/>
  <c r="K287" i="4"/>
  <c r="AD286" i="4"/>
  <c r="V286" i="4"/>
  <c r="R286" i="4"/>
  <c r="O286" i="4"/>
  <c r="M286" i="4"/>
  <c r="K286" i="4"/>
  <c r="AD285" i="4"/>
  <c r="V285" i="4"/>
  <c r="R285" i="4"/>
  <c r="O285" i="4"/>
  <c r="M285" i="4"/>
  <c r="K285" i="4"/>
  <c r="AD284" i="4"/>
  <c r="V284" i="4"/>
  <c r="R284" i="4"/>
  <c r="O284" i="4"/>
  <c r="M284" i="4"/>
  <c r="K284" i="4"/>
  <c r="AD283" i="4"/>
  <c r="V283" i="4"/>
  <c r="R283" i="4"/>
  <c r="O283" i="4"/>
  <c r="M283" i="4"/>
  <c r="K283" i="4"/>
  <c r="AD282" i="4"/>
  <c r="V282" i="4"/>
  <c r="R282" i="4"/>
  <c r="O282" i="4"/>
  <c r="M282" i="4"/>
  <c r="K282" i="4"/>
  <c r="AD281" i="4"/>
  <c r="V281" i="4"/>
  <c r="R281" i="4"/>
  <c r="O281" i="4"/>
  <c r="M281" i="4"/>
  <c r="K281" i="4"/>
  <c r="AD280" i="4"/>
  <c r="V280" i="4"/>
  <c r="R280" i="4"/>
  <c r="O280" i="4"/>
  <c r="M280" i="4"/>
  <c r="K280" i="4"/>
  <c r="AD279" i="4"/>
  <c r="V279" i="4"/>
  <c r="R279" i="4"/>
  <c r="O279" i="4"/>
  <c r="M279" i="4"/>
  <c r="K279" i="4"/>
  <c r="AD278" i="4"/>
  <c r="V278" i="4"/>
  <c r="R278" i="4"/>
  <c r="O278" i="4"/>
  <c r="M278" i="4"/>
  <c r="K278" i="4"/>
  <c r="AD277" i="4"/>
  <c r="V277" i="4"/>
  <c r="R277" i="4"/>
  <c r="O277" i="4"/>
  <c r="M277" i="4"/>
  <c r="K277" i="4"/>
  <c r="AD276" i="4"/>
  <c r="V276" i="4"/>
  <c r="R276" i="4"/>
  <c r="O276" i="4"/>
  <c r="M276" i="4"/>
  <c r="K276" i="4"/>
  <c r="AD275" i="4"/>
  <c r="V275" i="4"/>
  <c r="R275" i="4"/>
  <c r="O275" i="4"/>
  <c r="M275" i="4"/>
  <c r="K275" i="4"/>
  <c r="AD274" i="4"/>
  <c r="V274" i="4"/>
  <c r="R274" i="4"/>
  <c r="O274" i="4"/>
  <c r="M274" i="4"/>
  <c r="K274" i="4"/>
  <c r="AD273" i="4"/>
  <c r="V273" i="4"/>
  <c r="R273" i="4"/>
  <c r="O273" i="4"/>
  <c r="M273" i="4"/>
  <c r="K273" i="4"/>
  <c r="AD272" i="4"/>
  <c r="V272" i="4"/>
  <c r="R272" i="4"/>
  <c r="O272" i="4"/>
  <c r="M272" i="4"/>
  <c r="K272" i="4"/>
  <c r="AD271" i="4"/>
  <c r="V271" i="4"/>
  <c r="R271" i="4"/>
  <c r="O271" i="4"/>
  <c r="M271" i="4"/>
  <c r="K271" i="4"/>
  <c r="AD270" i="4"/>
  <c r="V270" i="4"/>
  <c r="R270" i="4"/>
  <c r="O270" i="4"/>
  <c r="M270" i="4"/>
  <c r="K270" i="4"/>
  <c r="AD269" i="4"/>
  <c r="V269" i="4"/>
  <c r="R269" i="4"/>
  <c r="O269" i="4"/>
  <c r="M269" i="4"/>
  <c r="K269" i="4"/>
  <c r="AD268" i="4"/>
  <c r="V268" i="4"/>
  <c r="R268" i="4"/>
  <c r="O268" i="4"/>
  <c r="M268" i="4"/>
  <c r="K268" i="4"/>
  <c r="AD267" i="4"/>
  <c r="V267" i="4"/>
  <c r="R267" i="4"/>
  <c r="O267" i="4"/>
  <c r="M267" i="4"/>
  <c r="K267" i="4"/>
  <c r="AD266" i="4"/>
  <c r="V266" i="4"/>
  <c r="R266" i="4"/>
  <c r="O266" i="4"/>
  <c r="M266" i="4"/>
  <c r="K266" i="4"/>
  <c r="AD265" i="4"/>
  <c r="V265" i="4"/>
  <c r="R265" i="4"/>
  <c r="O265" i="4"/>
  <c r="M265" i="4"/>
  <c r="K265" i="4"/>
  <c r="AD264" i="4"/>
  <c r="V264" i="4"/>
  <c r="R264" i="4"/>
  <c r="O264" i="4"/>
  <c r="M264" i="4"/>
  <c r="K264" i="4"/>
  <c r="AD263" i="4"/>
  <c r="V263" i="4"/>
  <c r="R263" i="4"/>
  <c r="O263" i="4"/>
  <c r="M263" i="4"/>
  <c r="K263" i="4"/>
  <c r="AD262" i="4"/>
  <c r="V262" i="4"/>
  <c r="R262" i="4"/>
  <c r="O262" i="4"/>
  <c r="M262" i="4"/>
  <c r="K262" i="4"/>
  <c r="AD261" i="4"/>
  <c r="V261" i="4"/>
  <c r="R261" i="4"/>
  <c r="O261" i="4"/>
  <c r="M261" i="4"/>
  <c r="K261" i="4"/>
  <c r="AD260" i="4"/>
  <c r="V260" i="4"/>
  <c r="R260" i="4"/>
  <c r="O260" i="4"/>
  <c r="M260" i="4"/>
  <c r="K260" i="4"/>
  <c r="AD259" i="4"/>
  <c r="V259" i="4"/>
  <c r="R259" i="4"/>
  <c r="O259" i="4"/>
  <c r="M259" i="4"/>
  <c r="K259" i="4"/>
  <c r="AD258" i="4"/>
  <c r="V258" i="4"/>
  <c r="R258" i="4"/>
  <c r="O258" i="4"/>
  <c r="M258" i="4"/>
  <c r="K258" i="4"/>
  <c r="AD257" i="4"/>
  <c r="V257" i="4"/>
  <c r="R257" i="4"/>
  <c r="O257" i="4"/>
  <c r="M257" i="4"/>
  <c r="K257" i="4"/>
  <c r="AD256" i="4"/>
  <c r="V256" i="4"/>
  <c r="R256" i="4"/>
  <c r="O256" i="4"/>
  <c r="M256" i="4"/>
  <c r="K256" i="4"/>
  <c r="AD255" i="4"/>
  <c r="V255" i="4"/>
  <c r="R255" i="4"/>
  <c r="O255" i="4"/>
  <c r="M255" i="4"/>
  <c r="K255" i="4"/>
  <c r="AD254" i="4"/>
  <c r="V254" i="4"/>
  <c r="R254" i="4"/>
  <c r="O254" i="4"/>
  <c r="M254" i="4"/>
  <c r="K254" i="4"/>
  <c r="AD253" i="4"/>
  <c r="V253" i="4"/>
  <c r="R253" i="4"/>
  <c r="O253" i="4"/>
  <c r="M253" i="4"/>
  <c r="K253" i="4"/>
  <c r="AD252" i="4"/>
  <c r="V252" i="4"/>
  <c r="R252" i="4"/>
  <c r="O252" i="4"/>
  <c r="M252" i="4"/>
  <c r="K252" i="4"/>
  <c r="AD251" i="4"/>
  <c r="V251" i="4"/>
  <c r="R251" i="4"/>
  <c r="O251" i="4"/>
  <c r="M251" i="4"/>
  <c r="K251" i="4"/>
  <c r="AD250" i="4"/>
  <c r="V250" i="4"/>
  <c r="R250" i="4"/>
  <c r="O250" i="4"/>
  <c r="M250" i="4"/>
  <c r="K250" i="4"/>
  <c r="AD249" i="4"/>
  <c r="V249" i="4"/>
  <c r="R249" i="4"/>
  <c r="O249" i="4"/>
  <c r="M249" i="4"/>
  <c r="K249" i="4"/>
  <c r="AD248" i="4"/>
  <c r="V248" i="4"/>
  <c r="R248" i="4"/>
  <c r="O248" i="4"/>
  <c r="M248" i="4"/>
  <c r="K248" i="4"/>
  <c r="AD247" i="4"/>
  <c r="V247" i="4"/>
  <c r="R247" i="4"/>
  <c r="O247" i="4"/>
  <c r="M247" i="4"/>
  <c r="K247" i="4"/>
  <c r="AD246" i="4"/>
  <c r="V246" i="4"/>
  <c r="R246" i="4"/>
  <c r="O246" i="4"/>
  <c r="M246" i="4"/>
  <c r="K246" i="4"/>
  <c r="AD245" i="4"/>
  <c r="V245" i="4"/>
  <c r="R245" i="4"/>
  <c r="O245" i="4"/>
  <c r="M245" i="4"/>
  <c r="K245" i="4"/>
  <c r="AD244" i="4"/>
  <c r="V244" i="4"/>
  <c r="R244" i="4"/>
  <c r="O244" i="4"/>
  <c r="M244" i="4"/>
  <c r="K244" i="4"/>
  <c r="AD243" i="4"/>
  <c r="V243" i="4"/>
  <c r="R243" i="4"/>
  <c r="O243" i="4"/>
  <c r="M243" i="4"/>
  <c r="K243" i="4"/>
  <c r="AD242" i="4"/>
  <c r="V242" i="4"/>
  <c r="R242" i="4"/>
  <c r="O242" i="4"/>
  <c r="M242" i="4"/>
  <c r="K242" i="4"/>
  <c r="AD241" i="4"/>
  <c r="V241" i="4"/>
  <c r="R241" i="4"/>
  <c r="O241" i="4"/>
  <c r="M241" i="4"/>
  <c r="K241" i="4"/>
  <c r="AD240" i="4"/>
  <c r="V240" i="4"/>
  <c r="R240" i="4"/>
  <c r="O240" i="4"/>
  <c r="M240" i="4"/>
  <c r="K240" i="4"/>
  <c r="AD239" i="4"/>
  <c r="V239" i="4"/>
  <c r="R239" i="4"/>
  <c r="O239" i="4"/>
  <c r="M239" i="4"/>
  <c r="K239" i="4"/>
  <c r="AD238" i="4"/>
  <c r="V238" i="4"/>
  <c r="R238" i="4"/>
  <c r="O238" i="4"/>
  <c r="M238" i="4"/>
  <c r="K238" i="4"/>
  <c r="AD237" i="4"/>
  <c r="V237" i="4"/>
  <c r="R237" i="4"/>
  <c r="O237" i="4"/>
  <c r="M237" i="4"/>
  <c r="K237" i="4"/>
  <c r="AD236" i="4"/>
  <c r="V236" i="4"/>
  <c r="R236" i="4"/>
  <c r="O236" i="4"/>
  <c r="M236" i="4"/>
  <c r="K236" i="4"/>
  <c r="AD235" i="4"/>
  <c r="V235" i="4"/>
  <c r="R235" i="4"/>
  <c r="O235" i="4"/>
  <c r="M235" i="4"/>
  <c r="K235" i="4"/>
  <c r="AD234" i="4"/>
  <c r="V234" i="4"/>
  <c r="R234" i="4"/>
  <c r="O234" i="4"/>
  <c r="M234" i="4"/>
  <c r="K234" i="4"/>
  <c r="AD233" i="4"/>
  <c r="V233" i="4"/>
  <c r="R233" i="4"/>
  <c r="O233" i="4"/>
  <c r="M233" i="4"/>
  <c r="K233" i="4"/>
  <c r="AD232" i="4"/>
  <c r="V232" i="4"/>
  <c r="R232" i="4"/>
  <c r="O232" i="4"/>
  <c r="M232" i="4"/>
  <c r="K232" i="4"/>
  <c r="AD231" i="4"/>
  <c r="V231" i="4"/>
  <c r="R231" i="4"/>
  <c r="O231" i="4"/>
  <c r="M231" i="4"/>
  <c r="K231" i="4"/>
  <c r="AD230" i="4"/>
  <c r="V230" i="4"/>
  <c r="R230" i="4"/>
  <c r="O230" i="4"/>
  <c r="M230" i="4"/>
  <c r="K230" i="4"/>
  <c r="AD229" i="4"/>
  <c r="V229" i="4"/>
  <c r="R229" i="4"/>
  <c r="O229" i="4"/>
  <c r="M229" i="4"/>
  <c r="K229" i="4"/>
  <c r="AD228" i="4"/>
  <c r="V228" i="4"/>
  <c r="R228" i="4"/>
  <c r="O228" i="4"/>
  <c r="M228" i="4"/>
  <c r="K228" i="4"/>
  <c r="AD227" i="4"/>
  <c r="V227" i="4"/>
  <c r="R227" i="4"/>
  <c r="O227" i="4"/>
  <c r="M227" i="4"/>
  <c r="K227" i="4"/>
  <c r="AD226" i="4"/>
  <c r="V226" i="4"/>
  <c r="R226" i="4"/>
  <c r="O226" i="4"/>
  <c r="M226" i="4"/>
  <c r="K226" i="4"/>
  <c r="AD225" i="4"/>
  <c r="V225" i="4"/>
  <c r="R225" i="4"/>
  <c r="O225" i="4"/>
  <c r="M225" i="4"/>
  <c r="K225" i="4"/>
  <c r="AD224" i="4"/>
  <c r="V224" i="4"/>
  <c r="R224" i="4"/>
  <c r="O224" i="4"/>
  <c r="M224" i="4"/>
  <c r="K224" i="4"/>
  <c r="AD223" i="4"/>
  <c r="V223" i="4"/>
  <c r="R223" i="4"/>
  <c r="O223" i="4"/>
  <c r="M223" i="4"/>
  <c r="K223" i="4"/>
  <c r="AD222" i="4"/>
  <c r="V222" i="4"/>
  <c r="R222" i="4"/>
  <c r="O222" i="4"/>
  <c r="M222" i="4"/>
  <c r="K222" i="4"/>
  <c r="AD221" i="4"/>
  <c r="V221" i="4"/>
  <c r="R221" i="4"/>
  <c r="O221" i="4"/>
  <c r="M221" i="4"/>
  <c r="K221" i="4"/>
  <c r="AD220" i="4"/>
  <c r="V220" i="4"/>
  <c r="R220" i="4"/>
  <c r="O220" i="4"/>
  <c r="M220" i="4"/>
  <c r="K220" i="4"/>
  <c r="AD219" i="4"/>
  <c r="V219" i="4"/>
  <c r="R219" i="4"/>
  <c r="O219" i="4"/>
  <c r="M219" i="4"/>
  <c r="K219" i="4"/>
  <c r="AD218" i="4"/>
  <c r="V218" i="4"/>
  <c r="R218" i="4"/>
  <c r="O218" i="4"/>
  <c r="M218" i="4"/>
  <c r="K218" i="4"/>
  <c r="AD217" i="4"/>
  <c r="V217" i="4"/>
  <c r="R217" i="4"/>
  <c r="O217" i="4"/>
  <c r="M217" i="4"/>
  <c r="K217" i="4"/>
  <c r="AD216" i="4"/>
  <c r="V216" i="4"/>
  <c r="R216" i="4"/>
  <c r="O216" i="4"/>
  <c r="M216" i="4"/>
  <c r="K216" i="4"/>
  <c r="AD215" i="4"/>
  <c r="V215" i="4"/>
  <c r="R215" i="4"/>
  <c r="O215" i="4"/>
  <c r="M215" i="4"/>
  <c r="K215" i="4"/>
  <c r="AD214" i="4"/>
  <c r="V214" i="4"/>
  <c r="R214" i="4"/>
  <c r="O214" i="4"/>
  <c r="M214" i="4"/>
  <c r="K214" i="4"/>
  <c r="AD213" i="4"/>
  <c r="V213" i="4"/>
  <c r="R213" i="4"/>
  <c r="O213" i="4"/>
  <c r="M213" i="4"/>
  <c r="K213" i="4"/>
  <c r="AD212" i="4"/>
  <c r="V212" i="4"/>
  <c r="R212" i="4"/>
  <c r="O212" i="4"/>
  <c r="M212" i="4"/>
  <c r="K212" i="4"/>
  <c r="AD211" i="4"/>
  <c r="V211" i="4"/>
  <c r="R211" i="4"/>
  <c r="O211" i="4"/>
  <c r="M211" i="4"/>
  <c r="K211" i="4"/>
  <c r="AD210" i="4"/>
  <c r="V210" i="4"/>
  <c r="R210" i="4"/>
  <c r="O210" i="4"/>
  <c r="M210" i="4"/>
  <c r="K210" i="4"/>
  <c r="V209" i="4"/>
  <c r="R209" i="4"/>
  <c r="O209" i="4"/>
  <c r="M209" i="4"/>
  <c r="K209" i="4"/>
  <c r="V208" i="4"/>
  <c r="R208" i="4"/>
  <c r="O208" i="4"/>
  <c r="M208" i="4"/>
  <c r="K208" i="4"/>
  <c r="V207" i="4"/>
  <c r="R207" i="4"/>
  <c r="O207" i="4"/>
  <c r="M207" i="4"/>
  <c r="K207" i="4"/>
  <c r="V206" i="4"/>
  <c r="R206" i="4"/>
  <c r="O206" i="4"/>
  <c r="M206" i="4"/>
  <c r="K206" i="4"/>
  <c r="V205" i="4"/>
  <c r="R205" i="4"/>
  <c r="O205" i="4"/>
  <c r="M205" i="4"/>
  <c r="K205" i="4"/>
  <c r="V204" i="4"/>
  <c r="R204" i="4"/>
  <c r="O204" i="4"/>
  <c r="M204" i="4"/>
  <c r="K204" i="4"/>
  <c r="V203" i="4"/>
  <c r="R203" i="4"/>
  <c r="O203" i="4"/>
  <c r="M203" i="4"/>
  <c r="K203" i="4"/>
  <c r="V202" i="4"/>
  <c r="R202" i="4"/>
  <c r="O202" i="4"/>
  <c r="M202" i="4"/>
  <c r="K202" i="4"/>
  <c r="V201" i="4"/>
  <c r="R201" i="4"/>
  <c r="O201" i="4"/>
  <c r="M201" i="4"/>
  <c r="K201" i="4"/>
  <c r="V200" i="4"/>
  <c r="R200" i="4"/>
  <c r="O200" i="4"/>
  <c r="M200" i="4"/>
  <c r="K200" i="4"/>
  <c r="V199" i="4"/>
  <c r="R199" i="4"/>
  <c r="O199" i="4"/>
  <c r="M199" i="4"/>
  <c r="K199" i="4"/>
  <c r="V198" i="4"/>
  <c r="R198" i="4"/>
  <c r="O198" i="4"/>
  <c r="M198" i="4"/>
  <c r="K198" i="4"/>
  <c r="V197" i="4"/>
  <c r="R197" i="4"/>
  <c r="O197" i="4"/>
  <c r="M197" i="4"/>
  <c r="K197" i="4"/>
  <c r="V196" i="4"/>
  <c r="R196" i="4"/>
  <c r="O196" i="4"/>
  <c r="M196" i="4"/>
  <c r="K196" i="4"/>
  <c r="V195" i="4"/>
  <c r="R195" i="4"/>
  <c r="O195" i="4"/>
  <c r="M195" i="4"/>
  <c r="K195" i="4"/>
  <c r="V194" i="4"/>
  <c r="R194" i="4"/>
  <c r="O194" i="4"/>
  <c r="M194" i="4"/>
  <c r="K194" i="4"/>
  <c r="V193" i="4"/>
  <c r="R193" i="4"/>
  <c r="O193" i="4"/>
  <c r="M193" i="4"/>
  <c r="K193" i="4"/>
  <c r="V192" i="4"/>
  <c r="R192" i="4"/>
  <c r="O192" i="4"/>
  <c r="M192" i="4"/>
  <c r="K192" i="4"/>
  <c r="V191" i="4"/>
  <c r="R191" i="4"/>
  <c r="O191" i="4"/>
  <c r="M191" i="4"/>
  <c r="K191" i="4"/>
  <c r="V190" i="4"/>
  <c r="R190" i="4"/>
  <c r="O190" i="4"/>
  <c r="M190" i="4"/>
  <c r="K190" i="4"/>
  <c r="V189" i="4"/>
  <c r="R189" i="4"/>
  <c r="O189" i="4"/>
  <c r="M189" i="4"/>
  <c r="K189" i="4"/>
  <c r="V188" i="4"/>
  <c r="R188" i="4"/>
  <c r="O188" i="4"/>
  <c r="M188" i="4"/>
  <c r="K188" i="4"/>
  <c r="V187" i="4"/>
  <c r="R187" i="4"/>
  <c r="O187" i="4"/>
  <c r="M187" i="4"/>
  <c r="K187" i="4"/>
  <c r="V186" i="4"/>
  <c r="R186" i="4"/>
  <c r="O186" i="4"/>
  <c r="M186" i="4"/>
  <c r="K186" i="4"/>
  <c r="V185" i="4"/>
  <c r="R185" i="4"/>
  <c r="O185" i="4"/>
  <c r="M185" i="4"/>
  <c r="K185" i="4"/>
  <c r="V184" i="4"/>
  <c r="R184" i="4"/>
  <c r="O184" i="4"/>
  <c r="M184" i="4"/>
  <c r="K184" i="4"/>
  <c r="V183" i="4"/>
  <c r="R183" i="4"/>
  <c r="O183" i="4"/>
  <c r="M183" i="4"/>
  <c r="K183" i="4"/>
  <c r="V182" i="4"/>
  <c r="R182" i="4"/>
  <c r="O182" i="4"/>
  <c r="M182" i="4"/>
  <c r="K182" i="4"/>
  <c r="V181" i="4"/>
  <c r="R181" i="4"/>
  <c r="O181" i="4"/>
  <c r="M181" i="4"/>
  <c r="K181" i="4"/>
  <c r="V180" i="4"/>
  <c r="R180" i="4"/>
  <c r="O180" i="4"/>
  <c r="M180" i="4"/>
  <c r="K180" i="4"/>
  <c r="V179" i="4"/>
  <c r="R179" i="4"/>
  <c r="O179" i="4"/>
  <c r="M179" i="4"/>
  <c r="K179" i="4"/>
  <c r="V178" i="4"/>
  <c r="R178" i="4"/>
  <c r="O178" i="4"/>
  <c r="M178" i="4"/>
  <c r="K178" i="4"/>
  <c r="V177" i="4"/>
  <c r="R177" i="4"/>
  <c r="O177" i="4"/>
  <c r="M177" i="4"/>
  <c r="K177" i="4"/>
  <c r="V176" i="4"/>
  <c r="R176" i="4"/>
  <c r="O176" i="4"/>
  <c r="M176" i="4"/>
  <c r="K176" i="4"/>
  <c r="V175" i="4"/>
  <c r="R175" i="4"/>
  <c r="O175" i="4"/>
  <c r="M175" i="4"/>
  <c r="K175" i="4"/>
  <c r="V174" i="4"/>
  <c r="R174" i="4"/>
  <c r="O174" i="4"/>
  <c r="M174" i="4"/>
  <c r="K174" i="4"/>
  <c r="V173" i="4"/>
  <c r="R173" i="4"/>
  <c r="O173" i="4"/>
  <c r="M173" i="4"/>
  <c r="K173" i="4"/>
  <c r="V172" i="4"/>
  <c r="R172" i="4"/>
  <c r="O172" i="4"/>
  <c r="M172" i="4"/>
  <c r="K172" i="4"/>
  <c r="V171" i="4"/>
  <c r="R171" i="4"/>
  <c r="O171" i="4"/>
  <c r="M171" i="4"/>
  <c r="K171" i="4"/>
  <c r="V170" i="4"/>
  <c r="R170" i="4"/>
  <c r="O170" i="4"/>
  <c r="M170" i="4"/>
  <c r="K170" i="4"/>
  <c r="V169" i="4"/>
  <c r="R169" i="4"/>
  <c r="O169" i="4"/>
  <c r="M169" i="4"/>
  <c r="K169" i="4"/>
  <c r="V168" i="4"/>
  <c r="R168" i="4"/>
  <c r="O168" i="4"/>
  <c r="M168" i="4"/>
  <c r="K168" i="4"/>
  <c r="V167" i="4"/>
  <c r="R167" i="4"/>
  <c r="O167" i="4"/>
  <c r="M167" i="4"/>
  <c r="K167" i="4"/>
  <c r="V166" i="4"/>
  <c r="R166" i="4"/>
  <c r="O166" i="4"/>
  <c r="M166" i="4"/>
  <c r="K166" i="4"/>
  <c r="V165" i="4"/>
  <c r="R165" i="4"/>
  <c r="O165" i="4"/>
  <c r="M165" i="4"/>
  <c r="K165" i="4"/>
  <c r="V164" i="4"/>
  <c r="R164" i="4"/>
  <c r="O164" i="4"/>
  <c r="M164" i="4"/>
  <c r="K164" i="4"/>
  <c r="V163" i="4"/>
  <c r="R163" i="4"/>
  <c r="O163" i="4"/>
  <c r="M163" i="4"/>
  <c r="K163" i="4"/>
  <c r="V162" i="4"/>
  <c r="R162" i="4"/>
  <c r="O162" i="4"/>
  <c r="M162" i="4"/>
  <c r="K162" i="4"/>
  <c r="V161" i="4"/>
  <c r="R161" i="4"/>
  <c r="O161" i="4"/>
  <c r="M161" i="4"/>
  <c r="K161" i="4"/>
  <c r="V160" i="4"/>
  <c r="R160" i="4"/>
  <c r="O160" i="4"/>
  <c r="M160" i="4"/>
  <c r="K160" i="4"/>
  <c r="V159" i="4"/>
  <c r="R159" i="4"/>
  <c r="O159" i="4"/>
  <c r="M159" i="4"/>
  <c r="K159" i="4"/>
  <c r="V158" i="4"/>
  <c r="R158" i="4"/>
  <c r="O158" i="4"/>
  <c r="M158" i="4"/>
  <c r="K158" i="4"/>
  <c r="V157" i="4"/>
  <c r="R157" i="4"/>
  <c r="O157" i="4"/>
  <c r="M157" i="4"/>
  <c r="K157" i="4"/>
  <c r="V156" i="4"/>
  <c r="R156" i="4"/>
  <c r="O156" i="4"/>
  <c r="M156" i="4"/>
  <c r="K156" i="4"/>
  <c r="V155" i="4"/>
  <c r="R155" i="4"/>
  <c r="O155" i="4"/>
  <c r="M155" i="4"/>
  <c r="K155" i="4"/>
  <c r="V154" i="4"/>
  <c r="R154" i="4"/>
  <c r="O154" i="4"/>
  <c r="M154" i="4"/>
  <c r="K154" i="4"/>
  <c r="V153" i="4"/>
  <c r="R153" i="4"/>
  <c r="O153" i="4"/>
  <c r="M153" i="4"/>
  <c r="K153" i="4"/>
  <c r="V152" i="4"/>
  <c r="R152" i="4"/>
  <c r="O152" i="4"/>
  <c r="M152" i="4"/>
  <c r="K152" i="4"/>
  <c r="V151" i="4"/>
  <c r="R151" i="4"/>
  <c r="O151" i="4"/>
  <c r="M151" i="4"/>
  <c r="K151" i="4"/>
  <c r="V150" i="4"/>
  <c r="R150" i="4"/>
  <c r="O150" i="4"/>
  <c r="M150" i="4"/>
  <c r="K150" i="4"/>
  <c r="V149" i="4"/>
  <c r="R149" i="4"/>
  <c r="O149" i="4"/>
  <c r="M149" i="4"/>
  <c r="K149" i="4"/>
  <c r="V148" i="4"/>
  <c r="R148" i="4"/>
  <c r="O148" i="4"/>
  <c r="M148" i="4"/>
  <c r="K148" i="4"/>
  <c r="V147" i="4"/>
  <c r="R147" i="4"/>
  <c r="O147" i="4"/>
  <c r="M147" i="4"/>
  <c r="K147" i="4"/>
  <c r="V146" i="4"/>
  <c r="R146" i="4"/>
  <c r="O146" i="4"/>
  <c r="M146" i="4"/>
  <c r="K146" i="4"/>
  <c r="V145" i="4"/>
  <c r="R145" i="4"/>
  <c r="O145" i="4"/>
  <c r="M145" i="4"/>
  <c r="K145" i="4"/>
  <c r="V144" i="4"/>
  <c r="R144" i="4"/>
  <c r="O144" i="4"/>
  <c r="M144" i="4"/>
  <c r="K144" i="4"/>
  <c r="V143" i="4"/>
  <c r="R143" i="4"/>
  <c r="O143" i="4"/>
  <c r="M143" i="4"/>
  <c r="K143" i="4"/>
  <c r="V142" i="4"/>
  <c r="R142" i="4"/>
  <c r="O142" i="4"/>
  <c r="M142" i="4"/>
  <c r="K142" i="4"/>
  <c r="V141" i="4"/>
  <c r="R141" i="4"/>
  <c r="O141" i="4"/>
  <c r="M141" i="4"/>
  <c r="K141" i="4"/>
  <c r="V140" i="4"/>
  <c r="R140" i="4"/>
  <c r="O140" i="4"/>
  <c r="M140" i="4"/>
  <c r="K140" i="4"/>
  <c r="V139" i="4"/>
  <c r="R139" i="4"/>
  <c r="O139" i="4"/>
  <c r="M139" i="4"/>
  <c r="K139" i="4"/>
  <c r="V138" i="4"/>
  <c r="R138" i="4"/>
  <c r="O138" i="4"/>
  <c r="M138" i="4"/>
  <c r="K138" i="4"/>
  <c r="V137" i="4"/>
  <c r="R137" i="4"/>
  <c r="O137" i="4"/>
  <c r="M137" i="4"/>
  <c r="K137" i="4"/>
  <c r="V136" i="4"/>
  <c r="R136" i="4"/>
  <c r="O136" i="4"/>
  <c r="M136" i="4"/>
  <c r="K136" i="4"/>
  <c r="V135" i="4"/>
  <c r="R135" i="4"/>
  <c r="O135" i="4"/>
  <c r="M135" i="4"/>
  <c r="K135" i="4"/>
  <c r="V134" i="4"/>
  <c r="R134" i="4"/>
  <c r="O134" i="4"/>
  <c r="M134" i="4"/>
  <c r="K134" i="4"/>
  <c r="V133" i="4"/>
  <c r="R133" i="4"/>
  <c r="O133" i="4"/>
  <c r="M133" i="4"/>
  <c r="K133" i="4"/>
  <c r="V132" i="4"/>
  <c r="R132" i="4"/>
  <c r="O132" i="4"/>
  <c r="M132" i="4"/>
  <c r="K132" i="4"/>
  <c r="V131" i="4"/>
  <c r="R131" i="4"/>
  <c r="O131" i="4"/>
  <c r="M131" i="4"/>
  <c r="K131" i="4"/>
  <c r="V130" i="4"/>
  <c r="R130" i="4"/>
  <c r="O130" i="4"/>
  <c r="M130" i="4"/>
  <c r="K130" i="4"/>
  <c r="V129" i="4"/>
  <c r="R129" i="4"/>
  <c r="O129" i="4"/>
  <c r="M129" i="4"/>
  <c r="K129" i="4"/>
  <c r="V128" i="4"/>
  <c r="R128" i="4"/>
  <c r="O128" i="4"/>
  <c r="M128" i="4"/>
  <c r="K128" i="4"/>
  <c r="V127" i="4"/>
  <c r="R127" i="4"/>
  <c r="O127" i="4"/>
  <c r="M127" i="4"/>
  <c r="K127" i="4"/>
  <c r="V126" i="4"/>
  <c r="R126" i="4"/>
  <c r="O126" i="4"/>
  <c r="M126" i="4"/>
  <c r="K126" i="4"/>
  <c r="V125" i="4"/>
  <c r="R125" i="4"/>
  <c r="O125" i="4"/>
  <c r="M125" i="4"/>
  <c r="K125" i="4"/>
  <c r="V124" i="4"/>
  <c r="R124" i="4"/>
  <c r="O124" i="4"/>
  <c r="M124" i="4"/>
  <c r="K124" i="4"/>
  <c r="V123" i="4"/>
  <c r="R123" i="4"/>
  <c r="O123" i="4"/>
  <c r="M123" i="4"/>
  <c r="K123" i="4"/>
  <c r="V122" i="4"/>
  <c r="R122" i="4"/>
  <c r="O122" i="4"/>
  <c r="M122" i="4"/>
  <c r="K122" i="4"/>
  <c r="V121" i="4"/>
  <c r="R121" i="4"/>
  <c r="O121" i="4"/>
  <c r="M121" i="4"/>
  <c r="K121" i="4"/>
  <c r="V120" i="4"/>
  <c r="R120" i="4"/>
  <c r="O120" i="4"/>
  <c r="M120" i="4"/>
  <c r="K120" i="4"/>
  <c r="V119" i="4"/>
  <c r="R119" i="4"/>
  <c r="O119" i="4"/>
  <c r="M119" i="4"/>
  <c r="K119" i="4"/>
  <c r="V118" i="4"/>
  <c r="R118" i="4"/>
  <c r="O118" i="4"/>
  <c r="M118" i="4"/>
  <c r="K118" i="4"/>
  <c r="V117" i="4"/>
  <c r="R117" i="4"/>
  <c r="O117" i="4"/>
  <c r="M117" i="4"/>
  <c r="K117" i="4"/>
  <c r="V116" i="4"/>
  <c r="R116" i="4"/>
  <c r="O116" i="4"/>
  <c r="M116" i="4"/>
  <c r="K116" i="4"/>
  <c r="V115" i="4"/>
  <c r="R115" i="4"/>
  <c r="O115" i="4"/>
  <c r="M115" i="4"/>
  <c r="K115" i="4"/>
  <c r="V114" i="4"/>
  <c r="R114" i="4"/>
  <c r="O114" i="4"/>
  <c r="M114" i="4"/>
  <c r="K114" i="4"/>
  <c r="V113" i="4"/>
  <c r="R113" i="4"/>
  <c r="O113" i="4"/>
  <c r="M113" i="4"/>
  <c r="K113" i="4"/>
  <c r="V112" i="4"/>
  <c r="R112" i="4"/>
  <c r="O112" i="4"/>
  <c r="M112" i="4"/>
  <c r="K112" i="4"/>
  <c r="V111" i="4"/>
  <c r="R111" i="4"/>
  <c r="O111" i="4"/>
  <c r="M111" i="4"/>
  <c r="K111" i="4"/>
  <c r="V110" i="4"/>
  <c r="R110" i="4"/>
  <c r="O110" i="4"/>
  <c r="M110" i="4"/>
  <c r="K110" i="4"/>
  <c r="V109" i="4"/>
  <c r="R109" i="4"/>
  <c r="O109" i="4"/>
  <c r="M109" i="4"/>
  <c r="K109" i="4"/>
  <c r="V108" i="4"/>
  <c r="R108" i="4"/>
  <c r="O108" i="4"/>
  <c r="M108" i="4"/>
  <c r="K108" i="4"/>
  <c r="V107" i="4"/>
  <c r="R107" i="4"/>
  <c r="O107" i="4"/>
  <c r="M107" i="4"/>
  <c r="K107" i="4"/>
  <c r="V106" i="4"/>
  <c r="R106" i="4"/>
  <c r="O106" i="4"/>
  <c r="M106" i="4"/>
  <c r="K106" i="4"/>
  <c r="V105" i="4"/>
  <c r="R105" i="4"/>
  <c r="O105" i="4"/>
  <c r="M105" i="4"/>
  <c r="K105" i="4"/>
  <c r="V104" i="4"/>
  <c r="R104" i="4"/>
  <c r="O104" i="4"/>
  <c r="M104" i="4"/>
  <c r="K104" i="4"/>
  <c r="V103" i="4"/>
  <c r="R103" i="4"/>
  <c r="O103" i="4"/>
  <c r="M103" i="4"/>
  <c r="K103" i="4"/>
  <c r="V102" i="4"/>
  <c r="R102" i="4"/>
  <c r="O102" i="4"/>
  <c r="M102" i="4"/>
  <c r="K102" i="4"/>
  <c r="V101" i="4"/>
  <c r="R101" i="4"/>
  <c r="O101" i="4"/>
  <c r="M101" i="4"/>
  <c r="K101" i="4"/>
  <c r="V100" i="4"/>
  <c r="R100" i="4"/>
  <c r="O100" i="4"/>
  <c r="M100" i="4"/>
  <c r="K100" i="4"/>
  <c r="V99" i="4"/>
  <c r="R99" i="4"/>
  <c r="O99" i="4"/>
  <c r="M99" i="4"/>
  <c r="K99" i="4"/>
  <c r="V98" i="4"/>
  <c r="R98" i="4"/>
  <c r="O98" i="4"/>
  <c r="M98" i="4"/>
  <c r="K98" i="4"/>
  <c r="V97" i="4"/>
  <c r="R97" i="4"/>
  <c r="O97" i="4"/>
  <c r="M97" i="4"/>
  <c r="K97" i="4"/>
  <c r="V96" i="4"/>
  <c r="R96" i="4"/>
  <c r="O96" i="4"/>
  <c r="M96" i="4"/>
  <c r="K96" i="4"/>
  <c r="V95" i="4"/>
  <c r="R95" i="4"/>
  <c r="O95" i="4"/>
  <c r="M95" i="4"/>
  <c r="K95" i="4"/>
  <c r="V94" i="4"/>
  <c r="R94" i="4"/>
  <c r="O94" i="4"/>
  <c r="M94" i="4"/>
  <c r="K94" i="4"/>
  <c r="V93" i="4"/>
  <c r="R93" i="4"/>
  <c r="O93" i="4"/>
  <c r="M93" i="4"/>
  <c r="K93" i="4"/>
  <c r="V92" i="4"/>
  <c r="R92" i="4"/>
  <c r="O92" i="4"/>
  <c r="M92" i="4"/>
  <c r="K92" i="4"/>
  <c r="V91" i="4"/>
  <c r="R91" i="4"/>
  <c r="O91" i="4"/>
  <c r="M91" i="4"/>
  <c r="K91" i="4"/>
  <c r="V90" i="4"/>
  <c r="R90" i="4"/>
  <c r="O90" i="4"/>
  <c r="M90" i="4"/>
  <c r="K90" i="4"/>
  <c r="V89" i="4"/>
  <c r="R89" i="4"/>
  <c r="O89" i="4"/>
  <c r="M89" i="4"/>
  <c r="K89" i="4"/>
  <c r="V88" i="4"/>
  <c r="R88" i="4"/>
  <c r="O88" i="4"/>
  <c r="M88" i="4"/>
  <c r="K88" i="4"/>
  <c r="V87" i="4"/>
  <c r="R87" i="4"/>
  <c r="O87" i="4"/>
  <c r="M87" i="4"/>
  <c r="K87" i="4"/>
  <c r="V86" i="4"/>
  <c r="R86" i="4"/>
  <c r="O86" i="4"/>
  <c r="M86" i="4"/>
  <c r="K86" i="4"/>
  <c r="V85" i="4"/>
  <c r="R85" i="4"/>
  <c r="O85" i="4"/>
  <c r="M85" i="4"/>
  <c r="K85" i="4"/>
  <c r="V84" i="4"/>
  <c r="R84" i="4"/>
  <c r="O84" i="4"/>
  <c r="M84" i="4"/>
  <c r="K84" i="4"/>
  <c r="V83" i="4"/>
  <c r="R83" i="4"/>
  <c r="O83" i="4"/>
  <c r="M83" i="4"/>
  <c r="K83" i="4"/>
  <c r="V82" i="4"/>
  <c r="R82" i="4"/>
  <c r="O82" i="4"/>
  <c r="M82" i="4"/>
  <c r="K82" i="4"/>
  <c r="V81" i="4"/>
  <c r="R81" i="4"/>
  <c r="O81" i="4"/>
  <c r="M81" i="4"/>
  <c r="K81" i="4"/>
  <c r="V80" i="4"/>
  <c r="R80" i="4"/>
  <c r="O80" i="4"/>
  <c r="M80" i="4"/>
  <c r="K80" i="4"/>
  <c r="V79" i="4"/>
  <c r="R79" i="4"/>
  <c r="O79" i="4"/>
  <c r="M79" i="4"/>
  <c r="K79" i="4"/>
  <c r="V78" i="4"/>
  <c r="R78" i="4"/>
  <c r="O78" i="4"/>
  <c r="M78" i="4"/>
  <c r="K78" i="4"/>
  <c r="V77" i="4"/>
  <c r="R77" i="4"/>
  <c r="O77" i="4"/>
  <c r="M77" i="4"/>
  <c r="K77" i="4"/>
  <c r="V76" i="4"/>
  <c r="R76" i="4"/>
  <c r="O76" i="4"/>
  <c r="M76" i="4"/>
  <c r="K76" i="4"/>
  <c r="V75" i="4"/>
  <c r="R75" i="4"/>
  <c r="O75" i="4"/>
  <c r="M75" i="4"/>
  <c r="K75" i="4"/>
  <c r="V74" i="4"/>
  <c r="R74" i="4"/>
  <c r="O74" i="4"/>
  <c r="M74" i="4"/>
  <c r="K74" i="4"/>
  <c r="V73" i="4"/>
  <c r="R73" i="4"/>
  <c r="O73" i="4"/>
  <c r="M73" i="4"/>
  <c r="K73" i="4"/>
  <c r="V72" i="4"/>
  <c r="R72" i="4"/>
  <c r="O72" i="4"/>
  <c r="M72" i="4"/>
  <c r="K72" i="4"/>
  <c r="V71" i="4"/>
  <c r="R71" i="4"/>
  <c r="O71" i="4"/>
  <c r="M71" i="4"/>
  <c r="K71" i="4"/>
  <c r="V70" i="4"/>
  <c r="R70" i="4"/>
  <c r="O70" i="4"/>
  <c r="M70" i="4"/>
  <c r="K70" i="4"/>
  <c r="V69" i="4"/>
  <c r="R69" i="4"/>
  <c r="O69" i="4"/>
  <c r="M69" i="4"/>
  <c r="K69" i="4"/>
  <c r="V68" i="4"/>
  <c r="R68" i="4"/>
  <c r="O68" i="4"/>
  <c r="M68" i="4"/>
  <c r="K68" i="4"/>
  <c r="V67" i="4"/>
  <c r="R67" i="4"/>
  <c r="O67" i="4"/>
  <c r="M67" i="4"/>
  <c r="K67" i="4"/>
  <c r="V66" i="4"/>
  <c r="R66" i="4"/>
  <c r="O66" i="4"/>
  <c r="M66" i="4"/>
  <c r="K66" i="4"/>
  <c r="V65" i="4"/>
  <c r="R65" i="4"/>
  <c r="O65" i="4"/>
  <c r="M65" i="4"/>
  <c r="K65" i="4"/>
  <c r="V64" i="4"/>
  <c r="R64" i="4"/>
  <c r="O64" i="4"/>
  <c r="M64" i="4"/>
  <c r="K64" i="4"/>
  <c r="V63" i="4"/>
  <c r="R63" i="4"/>
  <c r="O63" i="4"/>
  <c r="M63" i="4"/>
  <c r="K63" i="4"/>
  <c r="V62" i="4"/>
  <c r="R62" i="4"/>
  <c r="O62" i="4"/>
  <c r="M62" i="4"/>
  <c r="K62" i="4"/>
  <c r="V61" i="4"/>
  <c r="R61" i="4"/>
  <c r="O61" i="4"/>
  <c r="M61" i="4"/>
  <c r="K61" i="4"/>
  <c r="V60" i="4"/>
  <c r="R60" i="4"/>
  <c r="O60" i="4"/>
  <c r="M60" i="4"/>
  <c r="K60" i="4"/>
  <c r="V59" i="4"/>
  <c r="R59" i="4"/>
  <c r="O59" i="4"/>
  <c r="M59" i="4"/>
  <c r="K59" i="4"/>
  <c r="V58" i="4"/>
  <c r="R58" i="4"/>
  <c r="O58" i="4"/>
  <c r="M58" i="4"/>
  <c r="K58" i="4"/>
  <c r="V57" i="4"/>
  <c r="R57" i="4"/>
  <c r="O57" i="4"/>
  <c r="M57" i="4"/>
  <c r="K57" i="4"/>
  <c r="V56" i="4"/>
  <c r="R56" i="4"/>
  <c r="O56" i="4"/>
  <c r="M56" i="4"/>
  <c r="K56" i="4"/>
  <c r="V55" i="4"/>
  <c r="R55" i="4"/>
  <c r="O55" i="4"/>
  <c r="M55" i="4"/>
  <c r="K55" i="4"/>
  <c r="V54" i="4"/>
  <c r="R54" i="4"/>
  <c r="O54" i="4"/>
  <c r="M54" i="4"/>
  <c r="K54" i="4"/>
  <c r="V53" i="4"/>
  <c r="R53" i="4"/>
  <c r="O53" i="4"/>
  <c r="M53" i="4"/>
  <c r="K53" i="4"/>
  <c r="V52" i="4"/>
  <c r="R52" i="4"/>
  <c r="O52" i="4"/>
  <c r="M52" i="4"/>
  <c r="K52" i="4"/>
  <c r="V51" i="4"/>
  <c r="R51" i="4"/>
  <c r="O51" i="4"/>
  <c r="M51" i="4"/>
  <c r="K51" i="4"/>
  <c r="V50" i="4"/>
  <c r="R50" i="4"/>
  <c r="O50" i="4"/>
  <c r="M50" i="4"/>
  <c r="K50" i="4"/>
  <c r="V49" i="4"/>
  <c r="R49" i="4"/>
  <c r="O49" i="4"/>
  <c r="M49" i="4"/>
  <c r="K49" i="4"/>
  <c r="V48" i="4"/>
  <c r="R48" i="4"/>
  <c r="O48" i="4"/>
  <c r="M48" i="4"/>
  <c r="K48" i="4"/>
  <c r="V47" i="4"/>
  <c r="R47" i="4"/>
  <c r="O47" i="4"/>
  <c r="M47" i="4"/>
  <c r="K47" i="4"/>
  <c r="V46" i="4"/>
  <c r="R46" i="4"/>
  <c r="O46" i="4"/>
  <c r="M46" i="4"/>
  <c r="K46" i="4"/>
  <c r="V45" i="4"/>
  <c r="R45" i="4"/>
  <c r="O45" i="4"/>
  <c r="M45" i="4"/>
  <c r="K45" i="4"/>
  <c r="V44" i="4"/>
  <c r="R44" i="4"/>
  <c r="O44" i="4"/>
  <c r="M44" i="4"/>
  <c r="K44" i="4"/>
  <c r="V43" i="4"/>
  <c r="R43" i="4"/>
  <c r="O43" i="4"/>
  <c r="M43" i="4"/>
  <c r="K43" i="4"/>
  <c r="V42" i="4"/>
  <c r="R42" i="4"/>
  <c r="O42" i="4"/>
  <c r="M42" i="4"/>
  <c r="K42" i="4"/>
  <c r="V41" i="4"/>
  <c r="R41" i="4"/>
  <c r="O41" i="4"/>
  <c r="M41" i="4"/>
  <c r="K41" i="4"/>
  <c r="V40" i="4"/>
  <c r="R40" i="4"/>
  <c r="O40" i="4"/>
  <c r="M40" i="4"/>
  <c r="K40" i="4"/>
  <c r="V39" i="4"/>
  <c r="R39" i="4"/>
  <c r="O39" i="4"/>
  <c r="M39" i="4"/>
  <c r="K39" i="4"/>
  <c r="V38" i="4"/>
  <c r="R38" i="4"/>
  <c r="O38" i="4"/>
  <c r="M38" i="4"/>
  <c r="K38" i="4"/>
  <c r="V37" i="4"/>
  <c r="R37" i="4"/>
  <c r="O37" i="4"/>
  <c r="M37" i="4"/>
  <c r="K37" i="4"/>
  <c r="V36" i="4"/>
  <c r="R36" i="4"/>
  <c r="O36" i="4"/>
  <c r="M36" i="4"/>
  <c r="K36" i="4"/>
  <c r="V35" i="4"/>
  <c r="R35" i="4"/>
  <c r="O35" i="4"/>
  <c r="M35" i="4"/>
  <c r="K35" i="4"/>
  <c r="V34" i="4"/>
  <c r="R34" i="4"/>
  <c r="O34" i="4"/>
  <c r="M34" i="4"/>
  <c r="K34" i="4"/>
  <c r="V33" i="4"/>
  <c r="R33" i="4"/>
  <c r="O33" i="4"/>
  <c r="M33" i="4"/>
  <c r="K33" i="4"/>
  <c r="V32" i="4"/>
  <c r="R32" i="4"/>
  <c r="O32" i="4"/>
  <c r="M32" i="4"/>
  <c r="K32" i="4"/>
  <c r="V31" i="4"/>
  <c r="R31" i="4"/>
  <c r="O31" i="4"/>
  <c r="M31" i="4"/>
  <c r="K31" i="4"/>
  <c r="V30" i="4"/>
  <c r="R30" i="4"/>
  <c r="O30" i="4"/>
  <c r="M30" i="4"/>
  <c r="K30" i="4"/>
  <c r="V29" i="4"/>
  <c r="R29" i="4"/>
  <c r="O29" i="4"/>
  <c r="M29" i="4"/>
  <c r="K29" i="4"/>
  <c r="V28" i="4"/>
  <c r="R28" i="4"/>
  <c r="O28" i="4"/>
  <c r="M28" i="4"/>
  <c r="K28" i="4"/>
  <c r="V27" i="4"/>
  <c r="R27" i="4"/>
  <c r="O27" i="4"/>
  <c r="M27" i="4"/>
  <c r="K27" i="4"/>
  <c r="V26" i="4"/>
  <c r="R26" i="4"/>
  <c r="O26" i="4"/>
  <c r="M26" i="4"/>
  <c r="K26" i="4"/>
  <c r="V25" i="4"/>
  <c r="R25" i="4"/>
  <c r="O25" i="4"/>
  <c r="M25" i="4"/>
  <c r="K25" i="4"/>
  <c r="V24" i="4"/>
  <c r="R24" i="4"/>
  <c r="O24" i="4"/>
  <c r="M24" i="4"/>
  <c r="K24" i="4"/>
  <c r="V23" i="4"/>
  <c r="R23" i="4"/>
  <c r="O23" i="4"/>
  <c r="M23" i="4"/>
  <c r="K23" i="4"/>
  <c r="V22" i="4"/>
  <c r="R22" i="4"/>
  <c r="O22" i="4"/>
  <c r="M22" i="4"/>
  <c r="K22" i="4"/>
  <c r="V21" i="4"/>
  <c r="R21" i="4"/>
  <c r="O21" i="4"/>
  <c r="M21" i="4"/>
  <c r="K21" i="4"/>
  <c r="V20" i="4"/>
  <c r="R20" i="4"/>
  <c r="O20" i="4"/>
  <c r="M20" i="4"/>
  <c r="K20" i="4"/>
  <c r="V19" i="4"/>
  <c r="R19" i="4"/>
  <c r="O19" i="4"/>
  <c r="M19" i="4"/>
  <c r="K19" i="4"/>
  <c r="V18" i="4"/>
  <c r="R18" i="4"/>
  <c r="O18" i="4"/>
  <c r="M18" i="4"/>
  <c r="K18" i="4"/>
  <c r="V17" i="4"/>
  <c r="R17" i="4"/>
  <c r="O17" i="4"/>
  <c r="M17" i="4"/>
  <c r="K17" i="4"/>
  <c r="V16" i="4"/>
  <c r="R16" i="4"/>
  <c r="O16" i="4"/>
  <c r="M16" i="4"/>
  <c r="K16" i="4"/>
  <c r="V15" i="4"/>
  <c r="R15" i="4"/>
  <c r="O15" i="4"/>
  <c r="M15" i="4"/>
  <c r="K15" i="4"/>
  <c r="V14" i="4"/>
  <c r="R14" i="4"/>
  <c r="O14" i="4"/>
  <c r="M14" i="4"/>
  <c r="K14" i="4"/>
  <c r="V13" i="4"/>
  <c r="R13" i="4"/>
  <c r="O13" i="4"/>
  <c r="M13" i="4"/>
  <c r="K13" i="4"/>
  <c r="V12" i="4"/>
  <c r="R12" i="4"/>
  <c r="O12" i="4"/>
  <c r="M12" i="4"/>
  <c r="K12" i="4"/>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V11" i="4"/>
  <c r="U346" i="4" s="1"/>
  <c r="U345" i="4" s="1"/>
  <c r="U8" i="4" s="1"/>
  <c r="G3" i="4" s="1"/>
  <c r="R11" i="4"/>
  <c r="Q346" i="4" s="1"/>
  <c r="Q345" i="4" s="1"/>
  <c r="Q8" i="4" s="1"/>
  <c r="O11" i="4"/>
  <c r="N346" i="4" s="1"/>
  <c r="N345" i="4" s="1"/>
  <c r="N8" i="4" s="1"/>
  <c r="M11" i="4"/>
  <c r="L346" i="4" s="1"/>
  <c r="L345" i="4" s="1"/>
  <c r="L8" i="4" s="1"/>
  <c r="K11" i="4"/>
  <c r="J346" i="4" s="1"/>
  <c r="J345" i="4" s="1"/>
  <c r="J8" i="4" s="1"/>
  <c r="E8" i="4"/>
  <c r="F3" i="4"/>
  <c r="E3" i="4"/>
  <c r="D3" i="4"/>
  <c r="C3" i="4"/>
  <c r="I3" i="5" l="1"/>
  <c r="H3" i="5"/>
  <c r="J2" i="5" s="1"/>
  <c r="I3" i="4"/>
  <c r="H3" i="4"/>
  <c r="J2" i="4" s="1"/>
</calcChain>
</file>

<file path=xl/sharedStrings.xml><?xml version="1.0" encoding="utf-8"?>
<sst xmlns="http://schemas.openxmlformats.org/spreadsheetml/2006/main" count="8625" uniqueCount="691">
  <si>
    <t>District</t>
  </si>
  <si>
    <t>Population
Size</t>
  </si>
  <si>
    <t>Sample
Size</t>
  </si>
  <si>
    <t>Confidence
Level</t>
  </si>
  <si>
    <t>Margin of Error</t>
  </si>
  <si>
    <t>Percent
Correct</t>
  </si>
  <si>
    <t>-Mrgn
of Error</t>
  </si>
  <si>
    <t>+Mrgn
of Error</t>
  </si>
  <si>
    <t>Percent Compliant</t>
  </si>
  <si>
    <t>#</t>
  </si>
  <si>
    <t>RDWYID</t>
  </si>
  <si>
    <t>BMP</t>
  </si>
  <si>
    <t>EMP</t>
  </si>
  <si>
    <t>NET</t>
  </si>
  <si>
    <t>SIDE</t>
  </si>
  <si>
    <t>SDWLKL</t>
  </si>
  <si>
    <t>SDWLKR</t>
  </si>
  <si>
    <t>Curb
Ramp</t>
  </si>
  <si>
    <t>DWS</t>
  </si>
  <si>
    <t>Traffic
Signal</t>
  </si>
  <si>
    <t>Ped
Signal</t>
  </si>
  <si>
    <t>APS</t>
  </si>
  <si>
    <t>Review Date</t>
  </si>
  <si>
    <t>Comments/Notes</t>
  </si>
  <si>
    <t>Width</t>
  </si>
  <si>
    <t>Shldtype</t>
  </si>
  <si>
    <t>R</t>
  </si>
  <si>
    <t/>
  </si>
  <si>
    <t>Flush</t>
  </si>
  <si>
    <t>Y</t>
  </si>
  <si>
    <t>N</t>
  </si>
  <si>
    <t>n/a</t>
  </si>
  <si>
    <t>L</t>
  </si>
  <si>
    <t>Raised</t>
  </si>
  <si>
    <t>Both</t>
  </si>
  <si>
    <t>S/W Miles</t>
  </si>
  <si>
    <t>Contact:</t>
  </si>
  <si>
    <t>Randy E. (Brad) Bradley II, P.E.</t>
  </si>
  <si>
    <t>FDOT State ADA Coordinator</t>
  </si>
  <si>
    <t>850-414-4295</t>
  </si>
  <si>
    <t>brad.bradley@dot.state.fl.us</t>
  </si>
  <si>
    <t>Corrective Action Plans -- Districts 4 &amp; 6</t>
  </si>
  <si>
    <t>FDOT Fiscal Year 2021/22</t>
  </si>
  <si>
    <t>District Video Log Review: Conducted by FHWA FL-Div and FDOT CO</t>
  </si>
  <si>
    <t>S/W Segment
Miles</t>
  </si>
  <si>
    <t>"Verified?" Column indicates use of Google Maps Street View for updated</t>
  </si>
  <si>
    <r>
      <t xml:space="preserve">images.  </t>
    </r>
    <r>
      <rPr>
        <b/>
        <sz val="11"/>
        <color theme="1"/>
        <rFont val="Calibri"/>
        <family val="2"/>
        <scheme val="minor"/>
      </rPr>
      <t>Y</t>
    </r>
    <r>
      <rPr>
        <sz val="11"/>
        <color theme="1"/>
        <rFont val="Calibri"/>
        <family val="2"/>
        <scheme val="minor"/>
      </rPr>
      <t xml:space="preserve"> – verified; </t>
    </r>
    <r>
      <rPr>
        <b/>
        <sz val="11"/>
        <color theme="1"/>
        <rFont val="Calibri"/>
        <family val="2"/>
        <scheme val="minor"/>
      </rPr>
      <t>N</t>
    </r>
    <r>
      <rPr>
        <sz val="11"/>
        <color theme="1"/>
        <rFont val="Calibri"/>
        <family val="2"/>
        <scheme val="minor"/>
      </rPr>
      <t xml:space="preserve"> – could not verify; </t>
    </r>
    <r>
      <rPr>
        <b/>
        <sz val="11"/>
        <color theme="1"/>
        <rFont val="Calibri"/>
        <family val="2"/>
        <scheme val="minor"/>
      </rPr>
      <t>N/A</t>
    </r>
    <r>
      <rPr>
        <sz val="11"/>
        <color theme="1"/>
        <rFont val="Calibri"/>
        <family val="2"/>
        <scheme val="minor"/>
      </rPr>
      <t xml:space="preserve"> did not need to verify.</t>
    </r>
    <r>
      <rPr>
        <sz val="11"/>
        <color theme="1"/>
        <rFont val="Calibri"/>
        <family val="2"/>
        <scheme val="minor"/>
      </rPr>
      <t xml:space="preserve">  
S/F/SR = Stable/Firm/Slip-Resistant.</t>
    </r>
  </si>
  <si>
    <t>Compliant?
y or n</t>
  </si>
  <si>
    <t>Verified?</t>
  </si>
  <si>
    <t>D6 Notes</t>
  </si>
  <si>
    <t>Corrective Action Plan</t>
  </si>
  <si>
    <t>MP does not correspond with available VL image</t>
  </si>
  <si>
    <t>87000037</t>
  </si>
  <si>
    <t>87000222</t>
  </si>
  <si>
    <t>87000435</t>
  </si>
  <si>
    <t>87001000</t>
  </si>
  <si>
    <t>SR 94/SW 88 ST ending at the intersection with SW 122 AV and SW 124 AV.  DWS are in good condition and sidewalks are S/F/SR.</t>
  </si>
  <si>
    <t xml:space="preserve">SR 94/SW 88 ST, sidewalks are S/F/SR.  Eastbound at mp 7.810 there is an advertising bus bench at the bus stop.   Cannot tell if 36" is provided for path of travel?  Validation in Google as of 02/2021 shows that additional concrete slabs were provided for the entire length of the benches, bus stop and trash can, plus about 10 additional feet either side. </t>
  </si>
  <si>
    <t xml:space="preserve">SR 94/SW 88 - no DWS at mp 8.365.  Older sidewalks are S/F/SR but with evidence of slab replacement at different periods.  Signed entrance to Boys &amp; Girls Club lacked DWS at mp 8.305.   Intersection at SW95th Ave lacked DWS.  Google validation showed DWS installed sometime before 12/2020. </t>
  </si>
  <si>
    <t>SR 94/SW 88; sidewalks are S/F/SR; DWS appropriate.  Reconstructed facility.  Sample ends at the intersection with SW 7500 BLK and SW 73 PL.</t>
  </si>
  <si>
    <t>SR 94/SW 88, sidewalks are S/F/SR and DWS are in good condition.</t>
  </si>
  <si>
    <t>Intersection of SW7500 BLK and SR 94/SW 88 ST. Sidewalks and crossing are S/F/SR. No apparent issues with DWS or ped buttons/heads.</t>
  </si>
  <si>
    <t>Starts at the intersection with SW7500 BLK and SR 94/SW 88 ST. Sidewalks and crossing are S/F/SR.  No signalization.</t>
  </si>
  <si>
    <t>87002000</t>
  </si>
  <si>
    <t>Ends at the intersection of SR 823 and W 31st street. Sidewalks are S/F/SR and appear to have been recently rebuilt with new ramps and DWS, likely secondary to roadway 4R?   Looks good.</t>
  </si>
  <si>
    <t>Under construction.  Checked Google records for 02/2021 which showed reconstructed sidewalk and intersection at  NW 122 ST.</t>
  </si>
  <si>
    <t xml:space="preserve">Long segment of SR 823, the majority of which is under construction.   PROW look good toward the end of the selection.   Checked google for the portion under construction in the VL.  Did not identify any issues. </t>
  </si>
  <si>
    <t>87008000</t>
  </si>
  <si>
    <t xml:space="preserve">Did not see a curb cut at the overpass, though facility and DWS seemed compliant up through W 18 C.  Validation through Google revealed curb cuts and DWS at the overpass.  Tough call - somewhat removed from the mainline and busy commercial facilities.  But looks okay. </t>
  </si>
  <si>
    <t xml:space="preserve">Ends at the intersection of W 18 Ave and SR 916. DWS and Sidewalks are in good condition.  Looks very level, even though there are multiple driveway.  Effective use of hand rails to separate PROW from industrial parking. </t>
  </si>
  <si>
    <t xml:space="preserve">SR915, all crossings and intersections look good. Sidewalks are S/F/SR. Not all driveways have walkarounds but cross slopes look negligible. </t>
  </si>
  <si>
    <t>Much of the sample has been reconstructed and is wider not to mention more level at driveway aprons.   One intersection at NW26th with appropriate yellow DWS.</t>
  </si>
  <si>
    <t>Ends at the intersection of SR 916 and NW 5 Ave, sidewalks are S/F/SR.</t>
  </si>
  <si>
    <t xml:space="preserve">Starts on the intersection with SR 916 and NW 2 Ave at Arch Creek Park.  Reconstructed intersection with DWS and compliant ramps, but not APS.    Long segment that changes from concrete to pavered surface, but all appears to be in good if not excellent condition.   Not all driveway aprons are walkarounds, but as with much in the area (North Miami) there is very little cross slope apparent.  Noted advertising benches at some bus stops, but there seemed to be adequate space for travel. </t>
  </si>
  <si>
    <t>87008001</t>
  </si>
  <si>
    <t xml:space="preserve">SR 916 near NW 4th PC.   Recent resurfacing project that appears to have included reconstruction of not just ramps but sidewalks as well.   However, there are utility poles at mp .345 (near I-95) that may narrow the path of travel.  It is difficult to determine using VL and Google.   Recommend a site visit. </t>
  </si>
  <si>
    <t xml:space="preserve">Disagree. Per field review the two light poles are compliant. Please see attached pictures Item 25 &amp; 26 for reference. </t>
  </si>
  <si>
    <t>Not needed.</t>
  </si>
  <si>
    <t>Same location, just closer to I-95.  Again, utility poles and traffic make it difficult to determine width of sidewalk at mp .385.   Google was better than VL but neither definitive.   Similarly, there is a mast arm at the off ramp that appears to bisect the PAR in half.  Is there enough room on or the other side?  Recommend site visit.  Sample nds at the intersection with NW 7 Ave.</t>
  </si>
  <si>
    <t xml:space="preserve">Disagree. Per field review sufficient ADA width is provided. Please see attached pictures Item 25 &amp; 26 for reference. </t>
  </si>
  <si>
    <t xml:space="preserve">East section at these mp do not correspond to a VL.  Switched to west (default) side of SR 916 - no intersections, just a stretch of S/F/SR facility with no slopes apparent.  Evidence of replacement slabs at various locations and utility pole installation is off the path of travel.  </t>
  </si>
  <si>
    <t>87012000</t>
  </si>
  <si>
    <t xml:space="preserve">NW 47th Ave/SR 847 and NW 185 Terrace lack ramps (or paved transitions) and DWS.   At mp .189 there appears to be an excessive cross slope at the driveway gate that is exacerbated by drainage issues.   Neither Google nor LV are entirely clear, but is the fence/gate taking part of the ROW?  No paired curb ramps or transitions with DWS at NW 188th (mp .329).  Google image is a bit old (2019).   Entire stretch has multiple examples of parked cars, garbage cans and trash piles blocking the path of travel.  Dec 2020 Google image shows the intersection at 191st St. under construction . . possible that missing ped buttons were replaced and DWS added.  They are both missing in the VL.  At 192th , Google shows an attempt to add asphalt ramps, but likely as drainage as there are grates in the middle of each.  To make matters worse, the grates are oriented with the path of travel.  At 194th (mp .704) there are no paired ramps or flush transitions with DWS.  Google shows the same condition but as  of 2019.  Hopefully, the active project in 12/2020 address all of these intersections.   At 195th there are flush transition or ramps of a sort, but they lack DWS.   Google shows active work on the other side of the street.  Again, hopefully that project addressed these deficiencies but recommend the District conduct a site visit.  This is a lower income, minority neighborhood where use of ped facilities and public transit is clearly high. </t>
  </si>
  <si>
    <t xml:space="preserve">Disagree. Recent project completion in the area (FM 430637-1 &amp; -3). All issues described have been corrected. See pictures for Item 28 for reference. </t>
  </si>
  <si>
    <t>Not needed- issues adressed</t>
  </si>
  <si>
    <t>SR847/NW 47th Ave at about NW 199th.  VL shows old style ped buttons that require finger deployment.   Google from 02/2021 shows intersection reconstruction with at least half of it completed with new buttons, ramps and DWS.</t>
  </si>
  <si>
    <t>87015000</t>
  </si>
  <si>
    <t xml:space="preserve">SR 989/SW 112 Av at about SW 244 Terrace -  sidewalks are S/F/SR and DWS appropriately installed.  There is a median, but no facility . . It ends before walkway.   Not clear if DWS is required on either side of the median width, but given that it is an entrance to a gated community, likely not. </t>
  </si>
  <si>
    <t>SR 989/ SW 112th Av - sample begins at about SW 230 Terrace.   DWS present and correctly installed; PAR is F/S/SR.   A fair portion of the facility is new and in good shape but even the older work appears to have little to no slope/cross slope.   However, at mp 1.687 (end of the sample) there is a goat trail at the Agape development.  Google images from 02/2021 show the same goat trail  leading to a bus stop/shelter to the immediate south.  Northbound, there is a sidewalk gap of about a block before it resumes on the north side of SW 227 St (DWS at this location appears to be installed partly in the gutter - Google image from 12/2020).</t>
  </si>
  <si>
    <t>Disagree. Condition corrected and new sidewalk installed. Please see attached field pictures for Item 31.</t>
  </si>
  <si>
    <t>87017000</t>
  </si>
  <si>
    <t>SR 913 just before S. Miami Ave; PAR is good shape, F/S/SR; bus bench off the sidewalk; only a single DWS in this sample, in black.</t>
  </si>
  <si>
    <t>87018000</t>
  </si>
  <si>
    <t xml:space="preserve">Short segment of sidewalk on 2th Ave at NW 1700 BLK.  This is just beyond the ramp for TP and the facility terminates at the light.   Curb in place for edge cue. </t>
  </si>
  <si>
    <t xml:space="preserve">County Line Road/27 AVE NW-2 AVE NW, older facility but no obvious issues or excessive slopes.  </t>
  </si>
  <si>
    <t>87019000</t>
  </si>
  <si>
    <t xml:space="preserve">SR 817/NW 27 Av - very long sample.  Older facility through much of sample, though DWS are truncated dome mats in yellow and bus benches/trash cans leave sufficient path of travel.  At mp 4.536 there is a utility pole in the sidewalk that may not leave sufficient width to BOC.   Commercial driveway aprons are not all level walk arounds (see Chevron Station).  all intersections and DWS look good. Sidewalks are S/F/SR.  Just beyond C-9 at mp 4.111 there is another utility pole that narrows path of travel . . cannot determine how much from VL.   199th had old style finger push ped buttons, but google shows reconstruction of the intersection. </t>
  </si>
  <si>
    <t xml:space="preserve">SR817/NW 27 short sample ending at NW 211 Street. Sidewalks are S/F/SR.  No obvious issues.  PAR does not continue beyond 211 so curb is edge cue. </t>
  </si>
  <si>
    <t>87019001</t>
  </si>
  <si>
    <t xml:space="preserve">SR-817 and ends at the intersection with Burlington Street. Sidewalks are S/F/SR.  An over installation of one DWS, but nothing that would flag for compliance. </t>
  </si>
  <si>
    <t>87020000</t>
  </si>
  <si>
    <t xml:space="preserve">US 1/SR - facility (and sample)  ends at the intersection with SW 344 street/Palm Drive but there are paired curb ramps to give egress from street.  Evidence of replaced slabs and regular maintenance.  I like that there aren't DWS at every commercial driveway apron . . shows common sense.  As with most D6 facilities, slopes and cross slopes appear negligible.  </t>
  </si>
  <si>
    <t xml:space="preserve">US 1/SR 5 at SW 112th Ave - APS installed (only this location) along with full width DWS.  Very long sample segment with evidence of regular and recent slab replacement.  Impressed with practical placement of DWS.   Even if signed, many of these driveway entrances are low volume/low speed, making DWS of dubious value.  Also, high proportion of the driveway aprons have level walk-throughs or walk arounds.    </t>
  </si>
  <si>
    <t>US 1/SR 5 - sample begins where the above stopped.   VL showed old style stamped grid DWS, but Google as of 03/2021 shows rebuilt ramps with yellow DWS in truncated domes.  all intersections and DWS look good. Sidewalks are S/F/SR.</t>
  </si>
  <si>
    <t>US 1/SR 5, ends at the intersection with SW 152 street, S/F/SR.</t>
  </si>
  <si>
    <t>US 1/SR 5, commercial area with older facility.  Evidence of maintenance and even remediation of driveway aprons.  no issues apparent, S/F/SR.</t>
  </si>
  <si>
    <t>87020001</t>
  </si>
  <si>
    <t xml:space="preserve">US1/SR5 - S Dixie - same - commercial area, older facility, lot of replaced slabs and remediated driveway aprons.  </t>
  </si>
  <si>
    <t>US1/SR5 and SW168 ST  - DWS on separated ramps.  no issues apparent, S/F/SR.</t>
  </si>
  <si>
    <t>87026000</t>
  </si>
  <si>
    <t xml:space="preserve">N </t>
  </si>
  <si>
    <t xml:space="preserve">NW 24 AVE and SR 860. No issues apparent, S/F/SR. Looks good </t>
  </si>
  <si>
    <t>same general area, no apparent issues.</t>
  </si>
  <si>
    <t xml:space="preserve">Just beyond above sample, east.  </t>
  </si>
  <si>
    <t xml:space="preserve">SR 860 at NW 18th Av - facility is older and some driveway aprons (commercial) are still on a slope.  DWS at this location is correctly installed but color on one side is har to determine due to debris/sand.  There are also aeras where utility poles narrow the path of travel but nothing narrower than 32" that I can judge.  Segment ends at NW 17th ave but VL quality is poor.  Checked Google to revalidate the sample:  images are from different periods from 2019 to 2021.   At least one corner of the intersection has old finger-operated ped buttons and two others appeared to have no ped signals at all, though the crossing was marked/signalized.  some of the DWS are either faded beyond color contrast or are covered by debris/sand.  Probably best to include this for site visit.   </t>
  </si>
  <si>
    <t xml:space="preserve">Agree. </t>
  </si>
  <si>
    <t xml:space="preserve">To be corrected via FM 447800-1, letting May 2025. </t>
  </si>
  <si>
    <t xml:space="preserve">Ends at the intersection with SR 860 and NE 2 CT, no issues apparent, S/F/SR. </t>
  </si>
  <si>
    <t>SR 860, no issues apparent, S/F/SR. But, most of the MP takes place over a bridge that has the sidewalk protected by rail from the street. It looks to be in okay condition.</t>
  </si>
  <si>
    <t xml:space="preserve">SR 860 - protected PAR until just before NE 6 AVE sign </t>
  </si>
  <si>
    <t>no issues apparent, S/F/SR.</t>
  </si>
  <si>
    <t>no issues apparent, S/F/SR. Bus stops look brand new and recently rehab' d.</t>
  </si>
  <si>
    <t>Starts on the intersection of SR 860 NE 19 Ave. No issues apparent, S/F/SR.</t>
  </si>
  <si>
    <t>Ends at the intersection of SR 860 and NE 186 ST, S/F/SR.</t>
  </si>
  <si>
    <t>87026005</t>
  </si>
  <si>
    <t xml:space="preserve">Miami Gardens near Wentworth Dr.  Evidence of replaced slabs.  DWS are all yellow mats correctly installed.  </t>
  </si>
  <si>
    <t>SR 860, no issues apparent, S/F/SR.</t>
  </si>
  <si>
    <t>87027000</t>
  </si>
  <si>
    <t>SR 969 no issues apparent, S/F/SR.</t>
  </si>
  <si>
    <t>87030000</t>
  </si>
  <si>
    <t>On US 1/SR 5, no issues apparent, S/F/SR.</t>
  </si>
  <si>
    <t>US 1/SR 5, SW 62 AV, is missing Ped Signal for crossing.   Mp 2.132 and 2.407 have  older finger-press pedestrian buttons and DWS are stamped grid patterns.   DWS at 6nd and midblock are grid patterned though appear to remain tactile.  At SW71st and SW72nd there are no paired DWS.</t>
  </si>
  <si>
    <t>To be corrected via ADA Pushbutton Contract  FM 429536-5.</t>
  </si>
  <si>
    <t>US 1/SR 5, no issues apparent, S/F/SR.</t>
  </si>
  <si>
    <t xml:space="preserve">US 1/SR 5 and SW26th Ave lacks DWS as does the next intersection at mp 6.662; the crossing at Secoffee Terrace and Calusa street is missing DWS. The DWS at the intersection at SW 22 Ave is there but in rough condition.  Reached with Google and found the entire stretch remediated with yellow mat DWS, new ped buttons, etc. </t>
  </si>
  <si>
    <t>US 1/SR 5, no issues apparent, S/F/SR. All intersections and street crossing look good.</t>
  </si>
  <si>
    <t>Ends at the intersection of NE 50 TER and US 1/SR 5. Sidewalks are S/F/SR.</t>
  </si>
  <si>
    <t>US 1/SR 5, sidewalks are S/F/SR</t>
  </si>
  <si>
    <t>S 1/SR 5, no issues apparent, S/F/SR. All intersections and street crossing look good.</t>
  </si>
  <si>
    <t>Ends at the intersection of NE 105 ST and US 1/SR 5, S/F/SR.</t>
  </si>
  <si>
    <t>On US 1/SR 5, no issues apparent, S/F/SR. All intersections and street crossing look good.</t>
  </si>
  <si>
    <t>US 1/SR 5, sidewalks are S/F/SR.</t>
  </si>
  <si>
    <t>87030001</t>
  </si>
  <si>
    <t>SE 2 ST/SE 2 AVE, sidewalks are S/F/SR and in good condition. Ends at the intersection with SE 2 AV.</t>
  </si>
  <si>
    <t>87034000</t>
  </si>
  <si>
    <t>SR 915/NE 6 AVE, sidewalk is S/F/SR.</t>
  </si>
  <si>
    <t>87037000</t>
  </si>
  <si>
    <t>Ends at SR 907 and 8 Street, sidewalks are S/F/SR; APS installed.  This is Miami Beach.</t>
  </si>
  <si>
    <t xml:space="preserve">Ends at SR 907 and 8 Street, sidewalks are S/F/SR. Sidewalks are in very good condition. </t>
  </si>
  <si>
    <t xml:space="preserve">Miami Beach - Alton Road @ about 10th St.   Surface is red concrete but DWS are appropriately contrasting.   APS installed here and other locations. </t>
  </si>
  <si>
    <t>On SR 907 and sidewalks are S/F/SR.</t>
  </si>
  <si>
    <t xml:space="preserve">Ends on the intersection with SR 907 and David Blvd, S/F/SR - APS installed at some point in time.  </t>
  </si>
  <si>
    <t>On SR 907, sidewalk is S/F/SR.</t>
  </si>
  <si>
    <t>Ends on the intersection with SR 907 and Michigan Avenue, S/F/SR.</t>
  </si>
  <si>
    <t>Starts on SR 907 and Michigan Ave, S/F/SR.</t>
  </si>
  <si>
    <t>SR 907, sidewalk is S/F/SR. Crossings are in good condition, DWS look new.</t>
  </si>
  <si>
    <t xml:space="preserve">SR 907 and Chase Ave and N Bay Road, sidewalks are S/F/SR. </t>
  </si>
  <si>
    <t>87037001</t>
  </si>
  <si>
    <t>41 Street and SR 907 intersection, sidewalks are S/F/SR.</t>
  </si>
  <si>
    <t>87038000</t>
  </si>
  <si>
    <t>SR-932, all crossings and DWS are in good condition. No issues could be found.</t>
  </si>
  <si>
    <t xml:space="preserve">SR-932, no issues can be found, S/F/SR. Some sections of the sidewalk look brand new. </t>
  </si>
  <si>
    <t>SR-932, the section here is over a bridge, sidewalks are protected by concrete barriers from the road.  Looks S/F/SR.</t>
  </si>
  <si>
    <t>87039000</t>
  </si>
  <si>
    <t xml:space="preserve">Under construction on VL.   Google shows reconstruction with DWS mats, FSSR PAR, etc. </t>
  </si>
  <si>
    <t xml:space="preserve">SR 992, sidewalks are S/F/SR - no apparent issues. </t>
  </si>
  <si>
    <t>SR 992, sidewalks are S/F/SR.</t>
  </si>
  <si>
    <t xml:space="preserve">SR992/SW152nd ST - older facility but appears F/S/SR.  Single crossing in the sample has DWS and standard ped buttons. </t>
  </si>
  <si>
    <t>87040101</t>
  </si>
  <si>
    <t>Ends at the intersection of SR 925 and NW 6 ST, S/F/SR</t>
  </si>
  <si>
    <t>Starts at the intersection of SR 925 and NW 6 ST, S/F/SR and in good condition.</t>
  </si>
  <si>
    <t>87043500</t>
  </si>
  <si>
    <t>87044000</t>
  </si>
  <si>
    <t xml:space="preserve">SR976 images show active construction in both directions. Google shows full reconstruction. This is section of SR976 as it underpasses TP. </t>
  </si>
  <si>
    <t>Ends at the intersection on SR 976 and SW 117 Av, crossing is in good condition.  Reconstructed.</t>
  </si>
  <si>
    <t xml:space="preserve">Ends at the intersection of SW 87 AV and SR 976.  Numerous examples of missing or non-tactile DWS that were corrected at some point (per Google).  Commercial driveway aprons are mixed - many have level walkarounds.  </t>
  </si>
  <si>
    <t>Ends at the intersection of SR 826 North and SR 976. No issues apparent, S/F/SR. All intersections and street crossing look good.</t>
  </si>
  <si>
    <t>87046000</t>
  </si>
  <si>
    <t>SR 990, sidewalks are S/F/SR. The intersection from the Highway ramp lacks a Ped signal but has DWS.</t>
  </si>
  <si>
    <t>SR 990, sidewalks are S/F/SR. All crossings are good and all DWS are in good condition.</t>
  </si>
  <si>
    <t>Starts at SW 82 Ave and SR 990, ends at SW 80 Ave.  No condition issues apparent.</t>
  </si>
  <si>
    <t>87047000</t>
  </si>
  <si>
    <t>Ends at the intersection of SR 973 and SW 124 street, sidewalks are S/F/SR.</t>
  </si>
  <si>
    <t xml:space="preserve">Old or missing DWS replaced per Google.  </t>
  </si>
  <si>
    <t>Ends at the intersection of SR 973 and SW 92 Street, sidewalks are S/F/SR.</t>
  </si>
  <si>
    <t>Ends at the intersection of SR 973 and SW 40 Street, sidewalks are S/F/SR.</t>
  </si>
  <si>
    <t>SR 973 sidewalks are S/F/SR. All crossings are good and all DWS are in good condition.</t>
  </si>
  <si>
    <t>SR 973, had to go to Google Maps to confirm the condition of the sidewalks. The Video logs files only show heavy construction. Good news is on Google Maps the sidewalks and crossings are S/F/SR.</t>
  </si>
  <si>
    <t>87052000</t>
  </si>
  <si>
    <t xml:space="preserve">Ends at the intersection of SR-924 and NW 7 Ave.  No issues apparent. </t>
  </si>
  <si>
    <t>87053000</t>
  </si>
  <si>
    <t xml:space="preserve">Ends at SR-968 and SW 71 Ave, all intersections look good and sidewalks are S/F/SR. </t>
  </si>
  <si>
    <t>Starts at the SR-968 and SW 71 Ave intersection, the bus stop right after this intersection may narrow the path of travel if peds are sitting with bags/bikes, etc. .</t>
  </si>
  <si>
    <t>MP does not correspond with available VL image. It keeps jumping to MP 8.259 and ends there.</t>
  </si>
  <si>
    <t xml:space="preserve">Same as above.  For these samples, just started at 8.259 and continued to 7.999.  DWS added sometime before google images of 02/2021 and ped buttons, while not APS, are appropriate.  Sidewalk condition is fair to good with numerous instances of replacement work. </t>
  </si>
  <si>
    <t>n</t>
  </si>
  <si>
    <t>87053001</t>
  </si>
  <si>
    <t xml:space="preserve">On SR 968, active construction in 2017 VL.  Google shows reconstruction with DWS and replaced concrete surfaces. </t>
  </si>
  <si>
    <t xml:space="preserve">On SR 968, active construction but Google shows reconstruction and addition of ped heads and DWS.  </t>
  </si>
  <si>
    <t>MP does not correspond with available VL image. It keeps jumping to MP 8.259 and ending there.</t>
  </si>
  <si>
    <t>87053003</t>
  </si>
  <si>
    <t xml:space="preserve">Used Google to validate due to construction in the 2017 VL. </t>
  </si>
  <si>
    <t>SR-968 no issues apparent, S/F/SR.</t>
  </si>
  <si>
    <t>Had to confirm Ped Signal on the intersection of SR-968 and SW 24 Ave. They are missing in the video log, but Google Maps images from Feb 2021 confirms that they are there. Sidewalks are S/F/SR.</t>
  </si>
  <si>
    <t>87054000</t>
  </si>
  <si>
    <t>On SR 972 sidewalks are S/F/SR. All crossings are good and all DWS are in good condition.</t>
  </si>
  <si>
    <t xml:space="preserve">SW22nd St (SR972) at SW37th Ave - VL has a lot of images of sidewalk work but surfaces (older) are still f/s/sr and DWS appropriate.  Did not see APS, only regular fist deployed knobs. </t>
  </si>
  <si>
    <t xml:space="preserve">MP does not correspond with available VL image. It keeps jumping to MP 0.512 and ending there.  Went to .612 and found don apparent issues. </t>
  </si>
  <si>
    <t>SR 972 sidewalks are S/F/SR, no issues apparent.</t>
  </si>
  <si>
    <t>SR 972 sidewalks are S/F/SR, no issues apparent and all intersections are in good condition.</t>
  </si>
  <si>
    <t xml:space="preserve">SR 972, sidewalks are S/F/SR, several ped signals are APS.  DWS in good shape. </t>
  </si>
  <si>
    <t>Ends at intersection SR 972 and SW 2nd Ave, no issues apparent and sidewalks are S/F/SR.</t>
  </si>
  <si>
    <t>SR 972 sidewalks are S/F/SR, no issues apparent. Ends at the intersection of SR 972 and Brickell Ave.</t>
  </si>
  <si>
    <t>87055000</t>
  </si>
  <si>
    <t>Starts at the intersection of SW 87 Ave and SR 986, sidewalks are S/F/SR.</t>
  </si>
  <si>
    <t>MP does not correspond with available VL image. It keeps jumping to MP 6.746.</t>
  </si>
  <si>
    <t>87060000</t>
  </si>
  <si>
    <t>On A1A, BMP to EMP is on a bridge. At the EMP there is a small street sign that says JCT 907. Sidewalks are protected by concrete barriers railings.</t>
  </si>
  <si>
    <t>Ends at the intersection of A1A and Espanola Way, all intersection and crossings are in good condition. Sidewalks are S/F/SR.</t>
  </si>
  <si>
    <t>Ends at the intersection of A1A and 11 Street, all intersection and crossings are in good condition. Sidewalks are S/F/SR.</t>
  </si>
  <si>
    <t>Starts on A1A and Espanola Way intersection, end at the intersection of A1A and 16 Street. Sidewalks are S/F/SR.</t>
  </si>
  <si>
    <t>Ends at the intersection of A1A and 24 Street, all intersection and crossings are in good condition. Sidewalks are S/F/SR.</t>
  </si>
  <si>
    <t xml:space="preserve">Just sidewalk in front of downtown hotels.  Condition is good.  </t>
  </si>
  <si>
    <t>A1A downtown - no issues apparent</t>
  </si>
  <si>
    <t xml:space="preserve">Near 73rd Street . . Facility shows signs of regular maintenance.  Did not see APS but ped buttons are standard. </t>
  </si>
  <si>
    <t xml:space="preserve">No issues apparent. </t>
  </si>
  <si>
    <t>On A1A sidewalks are S/F/SR, no issues apparent and all intersections are in good condition.</t>
  </si>
  <si>
    <t>On A1A sidewalks are S/F/SR, no issues apparent and all intersections are in good condition. Sidewalks look to be in great condition!</t>
  </si>
  <si>
    <t>On A1A, sidewalks are S/F/SR. The MPs between BMP and EMP takes place over a bridge. Note the sidewalk on the bridge has no protection from drivers other then the curb ramp.</t>
  </si>
  <si>
    <t>87060001</t>
  </si>
  <si>
    <t>MP does not correspond with available VL image. The MP that loads up is 2.494.</t>
  </si>
  <si>
    <t>On SR A1A, sidewalks are S/F/SR, no issues apparent. All crossings have DWS and Ped signals.</t>
  </si>
  <si>
    <t>curb</t>
  </si>
  <si>
    <t>y</t>
  </si>
  <si>
    <t>c</t>
  </si>
  <si>
    <t>MP=0.055 - Drop curb at parking garage entrance, but missing DWS and no marked crossing?</t>
  </si>
  <si>
    <t>flush</t>
  </si>
  <si>
    <t>87062000</t>
  </si>
  <si>
    <t>f</t>
  </si>
  <si>
    <t>mix</t>
  </si>
  <si>
    <t>MP=2.118 to 2.088 - Steep cross slope at gas station d/w?</t>
  </si>
  <si>
    <t>Disagree. Previous RRR project did not address steep slopes, per FDM criteria ADA need to be implemented for DWS and curb ramps. Will be addressed through next reconstruction project.</t>
  </si>
  <si>
    <t xml:space="preserve">Not needed. </t>
  </si>
  <si>
    <t>MP=3.328 - 24th Street Barber Shop parking is in sidewalk adjacent to bike path?</t>
  </si>
  <si>
    <t>To be corrected via ADA Pushbutton Contract  FM 429536-5..</t>
  </si>
  <si>
    <t>MP=4.272, 4.322, 4.337, 5.062, 5.122, 5.187 - Missing or non-compliant DWS at stop-controlled intersection?
MP=4.292 - Missing or non-compliant DWS at ped crossing.  MP=5.352 - crosswalk missing?</t>
  </si>
  <si>
    <t>To be corrected via FM 447804-1, letting in 2025.</t>
  </si>
  <si>
    <t>87066000</t>
  </si>
  <si>
    <t>MP=2.025 - Missing or non-compliant DWS at stop-controlled intersection?</t>
  </si>
  <si>
    <t>Disagree. All corners are in compliance. Please see attached pictures.</t>
  </si>
  <si>
    <t>Specified MP range not in viewer.  Reviewed  BMP=3.406 to EMP=3.741.  MP=3.431, 3.451 - Missing or non-compliant DWS at stop-controlled intersection.</t>
  </si>
  <si>
    <t xml:space="preserve">To be corrected via FM 443935-1, letting in 2024. </t>
  </si>
  <si>
    <t xml:space="preserve">Specified MP range not in viewer.  Reviewed  BMP=4.546 to EMP=4.881.  </t>
  </si>
  <si>
    <t>MP=1.100, 1.150, 1.175, 1.285, 1.350, 1.505, 1.605, 1.750, 1.910, 1.960, 1.990, 2.015 - Missing or non-compliant DWS at stop-controlled intersection?  MP=1.285 - Ramp sloped surface is not wholly containted within the crosswalk markings?</t>
  </si>
  <si>
    <t>To be corrected via FM 449948-1, letting in 2027.</t>
  </si>
  <si>
    <t>MP=5.159 - Missing or non-compliant DWS at stop-controlled intersection?</t>
  </si>
  <si>
    <t>To be corrected via FM 445745-1, letting in 2027.</t>
  </si>
  <si>
    <t>87072000</t>
  </si>
  <si>
    <t>MP=6.600, 6.640 - Missing or non-compliant DWS at stop-controlled intersection?</t>
  </si>
  <si>
    <t>MP=7.435 - Missing or non-compliant DWS at stop-controlled intersection?</t>
  </si>
  <si>
    <t>87080000</t>
  </si>
  <si>
    <t>culb</t>
  </si>
  <si>
    <t>MP=3.400 - Missing ped heads?</t>
  </si>
  <si>
    <t>87080900</t>
  </si>
  <si>
    <t>MP=39.134 - Missing or non-compliant DWS at stop-controlled intersection.  Also, joint vertical displacement &gt; 1/4" in s/w?</t>
  </si>
  <si>
    <t>87085000</t>
  </si>
  <si>
    <t>MP=13.697 - Missing or non-compliant DWS at stop-controlled intersection?</t>
  </si>
  <si>
    <t>To be corrected via FM 447828-1, letting in 2027.</t>
  </si>
  <si>
    <t>87090000</t>
  </si>
  <si>
    <t>MP=4.490, 4.530 - Concrete slab for drainage? (looks like a walking surface) connects edge of roadway with sidewalk…this could be mistaken as a crosswalk?  MP=4.635 - Black Creek Canal bridge has s/w width less than FDOT's 5' standard; also appears to have vertical displacement &gt; 1/4"?  MP=4.700, 4.830 - Missing or non-compliant DWS at stop-controlled intersection?  MP=4.955 - S/w terminates into grass with no logical crossing or connection -- a s/w gap of about 155' +/-?</t>
  </si>
  <si>
    <t>87091000</t>
  </si>
  <si>
    <t>MP=5.013 - S/w terminates into grass with no logical crossing or connection.</t>
  </si>
  <si>
    <t>Disagree. Recent completion of sidewlk construction along south side. Please see attached pictures for Item 207.</t>
  </si>
  <si>
    <t>MP=3.885 - Missing or non-compliant DWS at stop controlled intersection?</t>
  </si>
  <si>
    <t>87120000</t>
  </si>
  <si>
    <t>MP=4.392 - S/w terminates at end of apparent bus bay without logical connection or crossing?</t>
  </si>
  <si>
    <t>Disagree. Crosswalk available at intersection of SW 132nd Avenue and SW 8th Street.</t>
  </si>
  <si>
    <t>MP=9.567 - Boardwalk across parallel drainage canal does not appear to be 5' minimum width?</t>
  </si>
  <si>
    <t>Disagree. Boardwalk is outside of FDOT R/W.</t>
  </si>
  <si>
    <t>MP=10.226 - Drop curb (w/ possible non-compliant DWS?) on one side of Tamiami Canal Rd. and a business d/w on the other side; results in a very complex and unclear ped crossing situation.  There is no logical or marked ped crossing?
MP=10.277 - Missing or non-compliant DWS at stop-controlled intersection?</t>
  </si>
  <si>
    <t>MP=10.459 - Missing or non-compliant DWS at stop-controlled intersection?</t>
  </si>
  <si>
    <t>MP=10.624, 10.689 - Missing or non-compliant DWS at stop-controlled interssection?
MP=10.739 - Missing DWS at RR crossing?</t>
  </si>
  <si>
    <t>MP=12.334 - Missing or non-compliant DWS at stop-controlled intersection?
MP=12.374 - Missing or non-compliant DWS at stop-controlled intersection and cracked ramp with vertical discontinuities?</t>
  </si>
  <si>
    <t xml:space="preserve">To be corrected via FM 443918-3, letting in 2023. </t>
  </si>
  <si>
    <t>MP=13.359, 13.394, 13.479 - Missing or non-compliant DWS at stop-controlled intersection?</t>
  </si>
  <si>
    <t>MP=16.153 - Missing ped signal at signalized intersection?</t>
  </si>
  <si>
    <t xml:space="preserve">To be corrected via FM 446000-1, letting 2024. </t>
  </si>
  <si>
    <t>Left side not available in veiwer.  Review Right side, same MP range.</t>
  </si>
  <si>
    <t>MP range not available in viewer.  Use MP range 2.913 to 2.998.</t>
  </si>
  <si>
    <t>87140000</t>
  </si>
  <si>
    <t>MP=4.427 - Missing or non-compliant DWS at stop-controlled intersection?</t>
  </si>
  <si>
    <t>Disagree. Driveway has been closed.</t>
  </si>
  <si>
    <t>MP=6.145 - Missing or non-compliant DWS at stop-controlled intersection?</t>
  </si>
  <si>
    <t>MP=10.507 - Missing or non-compliant DWS at stop-controlled intersection?</t>
  </si>
  <si>
    <t>MP=13.429, 13.554, 13.749, 13.844, 14.059, 14.149, 14.364, 14.534, 14.589 - Missing or non-compliant DWS at stop-controlled intersection?</t>
  </si>
  <si>
    <t>MP=0.145, 0.275 - Missing or non-compliant DWS at stop-controlled intersection?</t>
  </si>
  <si>
    <t>Disagree. See attached pictures.</t>
  </si>
  <si>
    <t>87150000</t>
  </si>
  <si>
    <t>MP=2.115 - Missing or non-compliant DWS at stop-controlled intersection?
MP=2.185 - Drop curb and ramp are outside the crossing markings?</t>
  </si>
  <si>
    <t>87170000</t>
  </si>
  <si>
    <t>MP=4.085 - Missing or non-compliant DWS at stop-controlled intersection?</t>
  </si>
  <si>
    <t>Agree.</t>
  </si>
  <si>
    <t>87170001</t>
  </si>
  <si>
    <t>MP=0.730 - Missing or non-compliant DWS at roadway crossing?</t>
  </si>
  <si>
    <t>MP=0.123 - Missing or non-compliant DWS at stop-controlled intersection?</t>
  </si>
  <si>
    <t>87220000</t>
  </si>
  <si>
    <t>MP=0.598, 0.613 - Missing or non-compliant DWS at stop-controlled intersection?
MP=0.733 - Missing ped signal at signalized intersection?</t>
  </si>
  <si>
    <t xml:space="preserve">Agree for ped signal. DWS are compliant, see attached field pictures. </t>
  </si>
  <si>
    <t>MP=3.095 - S/w alignment is discontinuous - not obvious to one with a sight impairment?</t>
  </si>
  <si>
    <t>MP=7.230, 7.370 - Missing or non-compliant DWS at stop-controlled intersection?
MP=7.360 - DWS improperly placed within splitter island &lt; 6'-wide?</t>
  </si>
  <si>
    <t>87240000</t>
  </si>
  <si>
    <t>MP=7.188, 7.303, 7.383, 7.418, 7.453, 7.548, 7.623 - Missing or non-compliant DWS at stop-controlled intersection?</t>
  </si>
  <si>
    <t>MP=1.072, 1.122, 1.182, 1.247, 1.447 - Missing or non-compliant DWS at stop-controlled intersection?
MP=1.332 - Missing DWS at RR crossing?</t>
  </si>
  <si>
    <t>87250000</t>
  </si>
  <si>
    <t>MP=1.702  - Missing or non-compliant DWS at stop-controlled intersection?</t>
  </si>
  <si>
    <t>MP=1.867, 2.472, 2.542  - Missing or non-compliant DWS at stop-controlled intersection?</t>
  </si>
  <si>
    <t>MP=5.780 - Missing or non-compliant DWS at stop-controlled intersecdtion?</t>
  </si>
  <si>
    <t>87281000</t>
  </si>
  <si>
    <t>MP=3.400, 3.445, 3.495, 3.540, 3.600 - Missing or non-compliant DWS at stop-controlled intersection?</t>
  </si>
  <si>
    <t xml:space="preserve">To be corrected via 447809-1, letting in 2025. </t>
  </si>
  <si>
    <t>MP=3.675, 3.745 - Missing or non-compliant DWS at stop-controlled intersection?</t>
  </si>
  <si>
    <t>MP=5.210 - Sidewalk gap at RR crossing?
MP=5.290 - Missing or non-complian DWS at stop-controlled intersection and missing ped signal at crossing?</t>
  </si>
  <si>
    <t>MP=5.735 - Missing or non-compliant DWS at stop-controlled intersection?</t>
  </si>
  <si>
    <t>MP=8.230, 8.270, 8.335, 8.400 - Missing or non-compliant DWS at stop-controlled intersection?</t>
  </si>
  <si>
    <t xml:space="preserve">To be corrected via 443927-1, letting in 2023. </t>
  </si>
  <si>
    <t>MP=8.505, 8.570, 8.630, 8.695, 8.815, 8.945, 9.110 - Missing or non-compliant DWS at stop-controlled intersection?
MP=8.760 - Missing or non-compliant DWS at midblock crossing?</t>
  </si>
  <si>
    <t>MP=9.200, 9.330 - Missing or non-compliant DWS at stop-controlled intersection?  Also, drainage inlet within sloped surface in front of used car lot (MP=9.200)?</t>
  </si>
  <si>
    <t xml:space="preserve">MP=9.580, 9.705, 9.885, 10.080, 10.145 - Missing or non-compliant DWS at stop-controlled intersection? </t>
  </si>
  <si>
    <t>MP=10.570, 10.705, 10.965, 11.485 - Missing or non-compliant DWS at stop-controlled intersection? 
MP=11.305 - missing curb ramps at large commercial d/w?</t>
  </si>
  <si>
    <t xml:space="preserve">To be corrected via 447803-1, letting in 2025. </t>
  </si>
  <si>
    <t>MP=4.845 - Missing or non-compliant DWS at stop-controlled intersection?</t>
  </si>
  <si>
    <t>MP=0.830 - Missing or non-compliant DWS at accessible parking ramps?</t>
  </si>
  <si>
    <t>90003000</t>
  </si>
  <si>
    <t>90010000</t>
  </si>
  <si>
    <t>MP=3.841 - Missing or non-compliant DWS at stop-controlled intersection?</t>
  </si>
  <si>
    <t>To be corrected via 446011-1. letting in 2026.</t>
  </si>
  <si>
    <t>90020000</t>
  </si>
  <si>
    <t>MP=0.612 - Missing or non-compliant DWS at stop-controlled intersection?</t>
  </si>
  <si>
    <t>90060000</t>
  </si>
  <si>
    <t>MP=7.260 - Missing or non-compliant DWS at stop-controlled intersection?</t>
  </si>
  <si>
    <t>MP=8.815 S/w separated from roadway by grass strip terminates.  MP=9.030 - S/w begins again.  Distance between these MPs - rumble strip sets provide only separation between the improved walking surface and the roadway?</t>
  </si>
  <si>
    <t>MP=9.067 - Missing or non-compliant DWS at stop-controlled intersection?  Also, Dollar Tree parking lot appears to have significant water ponding that encroaches into sidewalk.</t>
  </si>
  <si>
    <t>MP=9.060 - Missing or non-compliant DWS at stop-controlled intersection?  MP=9.100 S/w separated from roadway by grass strip terminates.  MP=9.170 - S/w begins again.  Distance between these MPs - rumble strip sets provide only separation between the improved walking surface and the roadway?</t>
  </si>
  <si>
    <t>MP=9.472, 9.497 - Missing or non-compliant DWS at stop-controlled intersection?</t>
  </si>
  <si>
    <t>MP=15.032, 15.072, 15.097, 15.172, 15.222 - Missing or non-compliant DWS at stop-controlled intersection?</t>
  </si>
  <si>
    <t xml:space="preserve">To be corrected via FM 447810-1, letting in 2025. </t>
  </si>
  <si>
    <t>MP=16.352 - Missing or non-compliant DWS at stop-controlled intersection?</t>
  </si>
  <si>
    <t>Segment flagged for width &lt; 5'.  MP=25.410, 25.425- Missing or non-compliant DWS at stop-controlled intersection?  MP=25.410 S/w separated from roadway by grass strip terminates.  MP=25.425 - S/w begins again.  Distance between these MPs -no discernable  separation between the improved walking surface and the roadway?</t>
  </si>
  <si>
    <t xml:space="preserve">Agree. Sidewalk was installed by property owner and after coordination with owners the sidewalk is no longer needed as connection is provided within their property. Sidewalk will be removed. </t>
  </si>
  <si>
    <t xml:space="preserve">To be corrected via FM 443921-1,  letting May 2023. </t>
  </si>
  <si>
    <t>SDWLK</t>
  </si>
  <si>
    <t># compliant rows</t>
  </si>
  <si>
    <t>total # rows</t>
  </si>
  <si>
    <t>Transition Plan - Quality Assurance Review</t>
  </si>
  <si>
    <r>
      <t xml:space="preserve">images.  </t>
    </r>
    <r>
      <rPr>
        <b/>
        <sz val="11"/>
        <color theme="1"/>
        <rFont val="Calibri"/>
        <family val="2"/>
        <scheme val="minor"/>
      </rPr>
      <t>Y</t>
    </r>
    <r>
      <rPr>
        <sz val="11"/>
        <color theme="1"/>
        <rFont val="Calibri"/>
        <family val="2"/>
        <scheme val="minor"/>
      </rPr>
      <t xml:space="preserve"> – verified; </t>
    </r>
    <r>
      <rPr>
        <b/>
        <sz val="11"/>
        <color theme="1"/>
        <rFont val="Calibri"/>
        <family val="2"/>
        <scheme val="minor"/>
      </rPr>
      <t>N</t>
    </r>
    <r>
      <rPr>
        <sz val="11"/>
        <color theme="1"/>
        <rFont val="Calibri"/>
        <family val="2"/>
        <scheme val="minor"/>
      </rPr>
      <t xml:space="preserve"> – could not verify; </t>
    </r>
    <r>
      <rPr>
        <b/>
        <sz val="11"/>
        <color theme="1"/>
        <rFont val="Calibri"/>
        <family val="2"/>
        <scheme val="minor"/>
      </rPr>
      <t>N/A</t>
    </r>
    <r>
      <rPr>
        <sz val="11"/>
        <color theme="1"/>
        <rFont val="Calibri"/>
        <family val="2"/>
        <scheme val="minor"/>
      </rPr>
      <t xml:space="preserve"> did not need to verify.</t>
    </r>
  </si>
  <si>
    <t>D4 Comments</t>
  </si>
  <si>
    <t>Ops Center</t>
  </si>
  <si>
    <t>86000084</t>
  </si>
  <si>
    <t>Confirmed with BB . . These RDWYID do not correspond to video log footage.</t>
  </si>
  <si>
    <t>86000101</t>
  </si>
  <si>
    <t>86000136</t>
  </si>
  <si>
    <t>86000427</t>
  </si>
  <si>
    <t>RDWYID does not correspond to video log footage.</t>
  </si>
  <si>
    <t>86005000</t>
  </si>
  <si>
    <t>Short segment of SR833 (Sunrise Blvd) at Middle River Drive near the Galleria.</t>
  </si>
  <si>
    <t>86006000</t>
  </si>
  <si>
    <t>Broward Blvd eastbound approaching and ending at S441.  At Bryan Blvd, DW are stamped concrete but appear to be truncated domes.  A number of driveway aprons in this segment, only some of which have level walkarounds.  Other still have excessive cross slope.</t>
  </si>
  <si>
    <t xml:space="preserve">SR842 Broward Blvd. east of NW 15th Ave.   Roadway under construction in VL; could not detect ped facilities.  Google images from 02/2021 show a F/S/SR surface with yellow DW mats at intersection but no APS. </t>
  </si>
  <si>
    <t>Short bridge segment of Broward Blvd (over a canal).  No features beyond 8 foot sidewalk, apparently well maintained and F/S/SR.</t>
  </si>
  <si>
    <t xml:space="preserve">Intersection of Broward Blvd and US1.  Some construction apparent in the VL so used Google.  No APS but everything else looks okay. </t>
  </si>
  <si>
    <t>86010000</t>
  </si>
  <si>
    <t xml:space="preserve">SR5 (US 1) ending in the vicinity of Halandale Beach Blvd. federal Highway beginning at Van Buren Street and ending at about Hibiscus.  Very long segment with numerous driveway aprons that still have excessive cross slopes.  PAR has evidence of regular maintenance.  No APS to speak of though DW mats present at all locations.  Lot of vertical construction evident, as well as ped traffic.  Bus facilities placed well outside of PAR in most locations.  </t>
  </si>
  <si>
    <t xml:space="preserve">SR5(US1) beginning at the south point of Gulfstream Park Mall.  Very long segment running northbound to about Sheridan Street.  Issues include stamped detectable warnings (truncated domes) just south of Hallendale.  But still detectable (using google).   Just beyond Van Buren St, US1 splits at Young Circle.  The PAR continues through the circle.  US 1 PAR continues at about Polk Street.  The segment is remarkable in that given its length, there are few questionable facilities.  Biggest issues would be driveway aprons that have not been reconstructed with a level walkway and ped buttons still on many utility poles, regardless of level landing.  It's also troubling that there were no APS even though pedestrian traffic seems heavy and often an older demographic. However, there was nothing I saw that justified flagging for a field visit.    Lot of maintenance apparent and other than the one stamped area at Hibiscus, DW warning mats are omnipresent.  </t>
  </si>
  <si>
    <t>86014000</t>
  </si>
  <si>
    <t xml:space="preserve">Commercial Blvd beginning at about Turnpike ramp  At about Rock Island, the PAR shifts with sidewalk continuing westbound on the north side of Commercial.  Both segments are F/S/SR with yellow DW mats.  No APS apparent.  Most Ped buttons are on separate poles but still a few on utility poles.   A few instances of driveway aprons exceeding cross slope, but nothing that would indicate a failure to transition facilities.  </t>
  </si>
  <si>
    <t xml:space="preserve">Sidewalk listed as 4 feet but appears to be 6 pretty much continuously.  This is Commercial Blvd in the e vicinity of SR 7.   No issues apparent. </t>
  </si>
  <si>
    <t xml:space="preserve">Commercial approaching the northbound on ramp to I-95.  Light poles narrow the path of travel but not beyond 36" and not at every location.  There is an at grade rail crossing that appears to have crossing panels to stabilize the asphalt walking surface.  No obvious trip hazards.  Issues are the same as in other D4 samples - driveway aprons that may exceed cross slopes and ped buttons in some locations that remain on mastarms regardless of landing.  Again, nothing that would flag a site visit for failure to transition. </t>
  </si>
  <si>
    <t xml:space="preserve">Good example of furniture and frontage zones that allow continuous PAR.  However, the red DW surface do not seem to contrast with the surrounding area, even when checked on google.   District or QAR team should check to ensure the DW is usable/accessible. </t>
  </si>
  <si>
    <t>Broward</t>
  </si>
  <si>
    <t>D4 DESIGN OFFICE WILL HANDLE COORDIANTION WITH LOCAL AGENCY</t>
  </si>
  <si>
    <t>86015009</t>
  </si>
  <si>
    <t>RW ID does not correspond to any VL footage.</t>
  </si>
  <si>
    <t>86015000</t>
  </si>
  <si>
    <t xml:space="preserve">Griffin Road eastbound in Cooper City at the Walmart Center.  No signals.  PAR is F/S/SR with DW mats at both signed entrances to the center. </t>
  </si>
  <si>
    <t>Griffin Road (SR813) approaching the I95 ramps.  No intersections in this sample but PAR is F/S/SR.</t>
  </si>
  <si>
    <t>86016000</t>
  </si>
  <si>
    <t xml:space="preserve">Stirling Road (SR848) at Sarazen Drive to about N. Park Road   Controlled stop at 3.730 lacks a DW surface (though not clear it's really necessary).  As with other long segments in D4, driveway aprons do not always have a level walkaround and ped buttons are still often mounted to the mastarm rather than separate poles, but PARs are in good shape, obviously regularly maintained and DW omnipresent (with the one exception).  Validation via google suggests that the stop sign has since been removed, making the DW unnecessary. </t>
  </si>
  <si>
    <t>86018000</t>
  </si>
  <si>
    <t xml:space="preserve">Pembroke Road at SR7 - active construction in VL shows break in PAR near the Kia dealership (Google shows a fully reconstructed intersection with no obstructions or break in PAR).  Sample ends at SW72 Ave.   Sidewalks are in generally good shape with evidence of regular maintenance.  As with many of the longer samples, there are numerous instances of driveway aprons without level walkarounds and ped button placement on utility poles regardless of whether walking surface is level.  Issues that require site visit:  1) On street parking at 2.249 has a DW mat that lacks useful message and it isn't clear if the ramp at this location has level maneuvering space at the top. 2) Ped Buttons on the northeast and northwest corners of Pembroke and SW 64th Ave (mp 2.034) appear high above the walking surface. Could not validate with google.  Need to be checked for reach ranges.  3) Another handicapped parking space at mp 1.994 has a DW with no visible purpose.   4) At mp 1.524 a utility pole blocks the PAR with a raised curb on the left and an asphalt drive (with a parked car) on the right.   Tried to validate but google image is confusing - active or planned work?  </t>
  </si>
  <si>
    <t>FIELD VERIFY. RAMPS DONES'T MEET 4'' ADA LANDING. RECOMMEND TO SENT TO D4 DESIGN OFFICE FOR RECONSRTUCTION. DESIGN WILL COORDATE WITH MAININTG AGENCY IF SECOND PED BUTTON IS FESABLIE TO INSTALL</t>
  </si>
  <si>
    <t>Pembroke Road (SR824) - short segment running under I-95.  No issues apparent.</t>
  </si>
  <si>
    <t>86020000</t>
  </si>
  <si>
    <t>US1/SR5/Sunrise Blvd near NE 17 Ave.  Short segment, no issues apparent.</t>
  </si>
  <si>
    <t>DESIGN WILL COORDATE WITH MAININTG AGENCY IF SECOND PED BUTTON IS FESABLIE TO INSTALL</t>
  </si>
  <si>
    <t xml:space="preserve">US1/SR5/Sunrise Blvd at mp 3.260 - bus stop sign and bench create a possible pinch point.   Google suggests ample space between the  two features.   This segment has numerous signed stops at entrances to large retail facilities.  Most have no DW surface at all and a couple have  older grid or slash style DW stamps.   Could no verify via google.  Recommend site visit. </t>
  </si>
  <si>
    <t>Repairs to be completed by March  2023</t>
  </si>
  <si>
    <t>REQUEST SENT TO DISTRICT MAINTENANACE FOR ASSET MAINTENANCE TO REPAIR (E4T63 LOUIS BERGER)</t>
  </si>
  <si>
    <t xml:space="preserve">Exceptionally wide PAR, F/S/SR with an adjacent muti-use asphalt path.   Possible issues at US1 at NE 12 St.  Sidewalk and Multi-use path cross 12th with a median.  Median lacks DW mats in contrasting color but appear to still be tactile.   The south side of the intersection has a DW surface that could not be validated, even with google.  Neither side of the multi-use path has a DW.   The Google validation is not as old as the VL, but still several years old.   Recommend site visit. </t>
  </si>
  <si>
    <t>Repair complete 9/14/22</t>
  </si>
  <si>
    <t xml:space="preserve">US1/SR5 - no issues apparent. </t>
  </si>
  <si>
    <t xml:space="preserve">US1/SR5  near NE 51st St.  No issues apparent. </t>
  </si>
  <si>
    <t>US1/SR5 northbound - no issues apparent.</t>
  </si>
  <si>
    <t xml:space="preserve">US1/SR5 northbound - another short segment, F/S/SR with no signed intersection or turn-ins. </t>
  </si>
  <si>
    <t>86028000</t>
  </si>
  <si>
    <t>Sample Road (SR834) in Coconut Creek.  The sidewalk closed sign at mp 3.682 is noncompliant as is the concrete barrier at in the sidewalk at mp 3.472.  Google shows these have been removed probably when construction of Monarch Station was completed.</t>
  </si>
  <si>
    <t>Sample Road near NE 3rd Ave - no issues apparent.</t>
  </si>
  <si>
    <t>86030000</t>
  </si>
  <si>
    <t xml:space="preserve">A1A @/near Diplomat landing.  PAR is F/S/SR - no issues apparent. </t>
  </si>
  <si>
    <t xml:space="preserve">A1A @/near Sheridan Street.  PAR is F/S/SR - no issues apparent. </t>
  </si>
  <si>
    <t>A1A for the length of North Beach Park - no issues apparent though had to use google since sidewalk is separated from roadway by substantial grass shoulder</t>
  </si>
  <si>
    <t xml:space="preserve">A1A and Douglas Street, ending at A1A and Cody Street.  DW surfaces look new though there is blue paint on one (probably to locate utility or other facility).  No apparent issues.  </t>
  </si>
  <si>
    <t xml:space="preserve">Needed Google to check mp 4.510 because VL looked like an overly narrow pinch point.  Google shows 36" at least.   This sample ends at Green Street.  DWS in contrasting color and appears in good shape.  No apparent issues. </t>
  </si>
  <si>
    <t xml:space="preserve">A1A at Dania Pier crossing a canal via bascule bridge.  F/S/SR with no apparent issues. </t>
  </si>
  <si>
    <t>86039000</t>
  </si>
  <si>
    <t>Starts at SR814 and SR 7 - evidence of replaced concrete slabs.  Commercial driveway apron does not have a level walkaround.  Ends at SR814 and Banks Road.</t>
  </si>
  <si>
    <t>On SR814, you can see the sign for Lyons Road 1/4 mile. Concrete slabs seem to be in good condition</t>
  </si>
  <si>
    <t>On SR814, passes through SR814 and Oasis Drive. Ends at intersection of SR814 and NW 31 Ave.</t>
  </si>
  <si>
    <t>86040000</t>
  </si>
  <si>
    <t>BMP starts flush but by 1.416 it becomes raised at SR820 and NW 196 Ave.</t>
  </si>
  <si>
    <t>Ends at SR820 and an entrance from South Interstate 75. The crossing is flat without out a curb ramp.</t>
  </si>
  <si>
    <t xml:space="preserve">Starts at SR820 and Pines BLVD, concrete slabs seem to be in good condition. </t>
  </si>
  <si>
    <t xml:space="preserve">Starts on SR820, ends at SR820 and SW 118th Ave.  F/S/SR with no apparent issues. </t>
  </si>
  <si>
    <t>Starts on SR820 and SW 63. Ends at SR820 and N 58 Ave. F/S/SR with no apparent issues.</t>
  </si>
  <si>
    <t>On SR820 and it is F/S/SR with no issues.</t>
  </si>
  <si>
    <t>Starts on SR820 and right turn towards to Interstate 95. For SR820 and N 24 Ave there is no DWS installed per the VL, but google shows reconstructed intersection with DW mats full surface of the ramp.</t>
  </si>
  <si>
    <t>86040005</t>
  </si>
  <si>
    <t xml:space="preserve">On SR820, the DWS is not painted in a contrasted color but has the required shapes and installation. </t>
  </si>
  <si>
    <t>86050000</t>
  </si>
  <si>
    <t>On SR-A1A and it is F/S/SR with no issues.</t>
  </si>
  <si>
    <t>Starts on SR-A1A and North Atlantic Blvd.;  it is F/S/SR with no issues.</t>
  </si>
  <si>
    <t>Starts on SR-A1a and ends on NE 34 ST, F/S/SR seem be brand new.</t>
  </si>
  <si>
    <t xml:space="preserve">Y </t>
  </si>
  <si>
    <t>A1A at Canal Drive appears to lack DWS.  Checked Google but that image is from 2015 and even older than the VLa at Canal Drive.  Need to have D4 take a look?</t>
  </si>
  <si>
    <t>Repair complete 9/22/22</t>
  </si>
  <si>
    <t>Starts on SR-A1A and SE 5th Street - no sidewalks until the EMP. There are sidewalks at the intersection at SE 4th Street.  Used Google Maps to confirm.</t>
  </si>
  <si>
    <t>86065000</t>
  </si>
  <si>
    <t>Powerline road, sidewalks are F/S/SR with no apparent issues.</t>
  </si>
  <si>
    <t>On Powerline and NW 32nd street, utility poles in the middle of the PAR may narrow path to less than 32" - could not validate any improvements by using  Google Maps.</t>
  </si>
  <si>
    <t>NO FEASIBLE CORRECTIVE ACTION PLAN AT THIS TIME.</t>
  </si>
  <si>
    <t>Powerline road, sidewalks are F/S/SR with no issues.</t>
  </si>
  <si>
    <t>On Powerline road and ends at the intersection with SW 4 street. F/S/SR with no issues.</t>
  </si>
  <si>
    <t>86080000</t>
  </si>
  <si>
    <t>On SR-84 sidewalks are F/S/SR with no issues.</t>
  </si>
  <si>
    <t>On SR-84 and ends at the intersection with SW 9 Ave; F/S/SR with no issues.</t>
  </si>
  <si>
    <t>86080500</t>
  </si>
  <si>
    <t>On SR-84 EE, sidewalks are F/S/SR with no issues.</t>
  </si>
  <si>
    <t>86080550</t>
  </si>
  <si>
    <t>SR-84 WB, sidewalks are F/S/SR with no issues.</t>
  </si>
  <si>
    <t>86090000</t>
  </si>
  <si>
    <t>On SR816, sidewalks are F/S/Sr with no issues.</t>
  </si>
  <si>
    <t xml:space="preserve">On SR816, sidewalks are F/S/SR with no issues apparent. Sidewalks shows signs of regular maintenance. </t>
  </si>
  <si>
    <t>86100000</t>
  </si>
  <si>
    <t>SR-7/US-441 and Johnson St. intersection, F/S/SR with no issues.</t>
  </si>
  <si>
    <t>On SR-7/US-441 and F/S/SR with no issues.</t>
  </si>
  <si>
    <t xml:space="preserve">SR-7/US-441 and F/S/SR with no issues. </t>
  </si>
  <si>
    <t xml:space="preserve">SR-7/US-441 just a little bit south of the intersection with Taft street. Sidewalks are either gone or extremely damaged.  Google shows reconstruction of intersection and replaced slabs along the PAR.   Apparently there are level walk arounds too, though not clear if this is part of  the same project. </t>
  </si>
  <si>
    <t>Starts on SR-7/US-441 and Riverland Road, sidewalks F/S/SR with no issues.</t>
  </si>
  <si>
    <t>On SR-7/US-441 and NW 29 Street, sidewalks F/S/SR with no issues.</t>
  </si>
  <si>
    <t>Starts on SR-7/US-441 and NW 35 Street, sidewalks F/S/SR with no issues.</t>
  </si>
  <si>
    <t xml:space="preserve">On SR-7/US-441 and ends at Bus Stop 1919, sidewalks seems to need maintenance but are still in decent condition. </t>
  </si>
  <si>
    <t>SR-7/US-441 and F/S/SR with no issues. Bus stops are built to give fully access to sidewalks.</t>
  </si>
  <si>
    <t>Starts on R-7/US-441 and Kimberly Blvd intersection, sidewalks are F/S/SR with no issues.</t>
  </si>
  <si>
    <t>Starts on R-7/US-441 and Royal Palm Blvd intersection, sidewalks are F/S/SR with no issues.</t>
  </si>
  <si>
    <t>Just right after Turtle Creek Drive and R-7/US-441 intersection, F/S/SR with no issues.</t>
  </si>
  <si>
    <t>At the middle  there is the SR-7/US-441 and Hillsboro BLVD, it is in good condition.</t>
  </si>
  <si>
    <t>86110000</t>
  </si>
  <si>
    <t>SR 838 and ends at the intersection at NW 70 Ave. DWS needs paint but is in proper shape.</t>
  </si>
  <si>
    <t xml:space="preserve">SR 838, all intersection have proper DWS and appear in good condition. Sidewalk is more than 4' wide.  Estimated between 5 and 8' depending on location. </t>
  </si>
  <si>
    <t>SR 838, sidewalks are F/S/SR with no issues.</t>
  </si>
  <si>
    <t>SR 838, sidewalks seem to be F/S/SR, near the Florida turnpike entrance to South Mami and North Orlando.</t>
  </si>
  <si>
    <t>SR 838, railroad at Flagler Drive and SR 838 does not block sidewalks. Sidewalks are F/S/SR with no obvious issues. It ends at NE 7 Ave and SR 838.</t>
  </si>
  <si>
    <t>86120000</t>
  </si>
  <si>
    <t>Is the intersection at SR 810 and US 1, sidewalk F/S/SR.</t>
  </si>
  <si>
    <t>SR 810 and ends at the intersection with Little Harbor Way</t>
  </si>
  <si>
    <t>86130000</t>
  </si>
  <si>
    <t>SR 849 and all intersections have sidewalks with F/S/SR. EMP ends at  a Railroad that is compliant.</t>
  </si>
  <si>
    <t>86170000</t>
  </si>
  <si>
    <t>SR 811 sidewalks are F/S/SR with no issues.</t>
  </si>
  <si>
    <t>Starts at the intersection of SR 811 and NE 54 ST, sidewalks are F/S/SR.</t>
  </si>
  <si>
    <t>SR 811, all intersections are F/S/SR.</t>
  </si>
  <si>
    <t>86180000</t>
  </si>
  <si>
    <t>Ends at the SR A1A Cordova intersection, F/S/SR.</t>
  </si>
  <si>
    <t>86190000</t>
  </si>
  <si>
    <t>SR-823, sidewalks are F/S/SR.</t>
  </si>
  <si>
    <t xml:space="preserve">Starts at SR-823 and Pembroke RD intersection, sidewalks F/S/SR. However, pass that intersection there is no sidewalks. </t>
  </si>
  <si>
    <t>SR-823, sidewalks are F/S/SR. EMP is at Johnson Street and SR-823.</t>
  </si>
  <si>
    <t xml:space="preserve">SR-823, sidewalks are F/S/SR.  No issues apparent.  This is Flamingo Road in the area of SW 8th St. </t>
  </si>
  <si>
    <t>SR-823 and ends at the intersection with Sheridan St. Sidewalks are F/S/SR.</t>
  </si>
  <si>
    <t>SR-823 and sidewalks are F/S/SR. Ends at the intersection with Griffin road.</t>
  </si>
  <si>
    <t>86210000</t>
  </si>
  <si>
    <t>SR-736 and ends at the intersection with SW 25 AVE. Sidewalks are F/S/SR.</t>
  </si>
  <si>
    <t xml:space="preserve">SR-736, all intersections follow compliance and sidewalks are F/S/SR. </t>
  </si>
  <si>
    <t>86220000</t>
  </si>
  <si>
    <t>NW 3rd Street and SR 817 intersection is the end of this video log. F/S/SR</t>
  </si>
  <si>
    <t>On SR 817, sidewalks are F/S/SR.</t>
  </si>
  <si>
    <t>On SR 817, sidewalks are F/S/SR. Ends at the intersection with S 2300 Block</t>
  </si>
  <si>
    <t>On SR 817, first third of this MP has a huge chainlink fence between the road and sidewalks.</t>
  </si>
  <si>
    <t>Ends at the intersection between SR 817 and NW 3 Street, sidewalks are F/S/SR.</t>
  </si>
  <si>
    <t>Ends at the intersection between SR 817 and NW 64 Street, sidewalks are F/S/SR.</t>
  </si>
  <si>
    <t>On SR 817, Bust Stop 0196 looks very well done. Sidewalks are F/S/SR.</t>
  </si>
  <si>
    <t>Ends at the intersection between NW 72 street and SR 817, sidewalks are F/S/SR.</t>
  </si>
  <si>
    <t>86230000</t>
  </si>
  <si>
    <t>SR 822 - needed Google to validate due to active construction on VL.  No issues apparent.</t>
  </si>
  <si>
    <t xml:space="preserve">The EMP is at US 1 and SR822, sidewalks are F/S/SR. The sidewalks before this EMP looks like they need maintance. </t>
  </si>
  <si>
    <t>On SR 822, sidewalks look new and are F/S/SR.</t>
  </si>
  <si>
    <t>BMP is at the intersection of West Lake Park and SR 822. Sidewalks are F/S/SR.</t>
  </si>
  <si>
    <t>88010000</t>
  </si>
  <si>
    <t>Federal highway/A1A, had to go to MP 0.310 to see sidewalks due to concrete barriers.</t>
  </si>
  <si>
    <t>This section of A1A has brand new sidewalks and they are S/F/SR.</t>
  </si>
  <si>
    <t>A1A, the section sidewalks are S/F/SR and DWS are in good condition.</t>
  </si>
  <si>
    <t>A1A, the section sidewalks are S/F/SR..</t>
  </si>
  <si>
    <t>A1A, sidewalks begin at MP 4.190 and they are S/F/SR. EMP is at the intersection with 8th street.</t>
  </si>
  <si>
    <t>BMP starts at the intersection of 8th Street and A1A. The MP of 4.285 has DWS that look very worn but still useable. Please send someone to check it out. It is outside of  Orchid Island Roofing</t>
  </si>
  <si>
    <t>A1A, DWS and Sidewalks are in good condition.</t>
  </si>
  <si>
    <t xml:space="preserve">A1A with multiple intersections, all intersections are in good condition. </t>
  </si>
  <si>
    <t xml:space="preserve">A1A, sidewalks are about five feet plus from roadway making assessing condition difficult. </t>
  </si>
  <si>
    <t>A1A, the EMP is right after the intersection with 53 street. Sidewalk shows that it has been repaired recently in some spots. F/S/SRR.</t>
  </si>
  <si>
    <t>88040000</t>
  </si>
  <si>
    <t>CR 507 &amp; CR 512, sidewalks are F/S/SR.</t>
  </si>
  <si>
    <t>88050000</t>
  </si>
  <si>
    <t>On 85 ST, sidewalks are protected by concrete barriers and are F/S/SR.</t>
  </si>
  <si>
    <t>88060000</t>
  </si>
  <si>
    <t>SR-60 with multiple intersections, all intersections are in good condition. Sidewalks are F/S/SR.</t>
  </si>
  <si>
    <t>88070000</t>
  </si>
  <si>
    <t>On SR A1A, sidewalks are in good condition and are S/F/SR.</t>
  </si>
  <si>
    <t>On SR A1A and ends with the intersection with Spyglass lane. Sidewalks are S/F/SR</t>
  </si>
  <si>
    <t>On SR A1A and ends with the intersection with Shorelane Drive West. Sidewalks are S/F/SR</t>
  </si>
  <si>
    <t>On SR A1A and ends with the intersection with Lantana Drive. Sidewalks are S/F/SR</t>
  </si>
  <si>
    <t>SR-A1A with multiple intersections, all intersections are in good condition. Sidewalks are F/S/SR.</t>
  </si>
  <si>
    <t>On SR-A1A, ramps missing DWS or the surface have lost tactility.  Google image is from 2019 but shows no DWS.</t>
  </si>
  <si>
    <t>All Treasure Coast repairs will be completed by June 2023</t>
  </si>
  <si>
    <t>Treasure Coast</t>
  </si>
  <si>
    <t>TCOps sidewalk conrtractor to repair though work order by march 2023</t>
  </si>
  <si>
    <t>89000026</t>
  </si>
  <si>
    <t>89010000</t>
  </si>
  <si>
    <t xml:space="preserve">On FEDERAL HWY, sidewalks are S/F/SR. No issues apparent. </t>
  </si>
  <si>
    <t>On FEDERAL HWY, sidewalks are S/F/SR.</t>
  </si>
  <si>
    <t xml:space="preserve">On the FEDERAL HWY, sidewalks are S/F/SR. DWS are green in color?   Google shows reconstructed ramps with red DW correctly installed. </t>
  </si>
  <si>
    <t>On the FEDERAL HWY, EMP is at the intersection between FEDERAL HWY and Summerfield Road</t>
  </si>
  <si>
    <t>On Federal Highway at Sunshine Manor - cannot see DWS on VL or google.   MP for intersection is 14.678 MP.</t>
  </si>
  <si>
    <t>On FEDERAL HWY, sidewalks are S/F/SR. Street crossing at intersections are in good shape.</t>
  </si>
  <si>
    <t>BMP is at the intersection of FEDERAL HIGHWAY with Baker Road and 14th Street. Sidewalks are F/S/SR.</t>
  </si>
  <si>
    <t>On the FEDERAL HWY,  it is F/S/SR with no issues.</t>
  </si>
  <si>
    <t xml:space="preserve">On the FEDERAL HWY,  it is F/S/SR with no issues. Sidewalks look well maintain. </t>
  </si>
  <si>
    <r>
      <t>Specified MP range not in viewer.  Reviewed comparable length from BMP=26.600 to EMP=27.600.  MP=26.6 (roundabout) - DWS missing from Median Ped Refuge Island (MPRI) on south leg and crosswalk; DWS missing on Jensen Bch Causeway (EB) leg MPRI, too.  MP=26.740 - at Parking Area, curb returns may not align well with crossing direction.  MP=26.845 - drop curb width not equal to s/w width (</t>
    </r>
    <r>
      <rPr>
        <u/>
        <sz val="11"/>
        <color theme="1"/>
        <rFont val="Calibri"/>
        <family val="2"/>
        <scheme val="minor"/>
      </rPr>
      <t>&gt;</t>
    </r>
    <r>
      <rPr>
        <sz val="11"/>
        <color theme="1"/>
        <rFont val="Calibri"/>
        <family val="2"/>
        <scheme val="minor"/>
      </rPr>
      <t xml:space="preserve"> 5')?  TDA data shows width = 4'.</t>
    </r>
  </si>
  <si>
    <t>TCOps sidewalk conrtractor to repair though work order Or via asset maintenance contractor by March 2023</t>
  </si>
  <si>
    <t>89030000</t>
  </si>
  <si>
    <t>Reviewed BMP=27.6 to EMP=27.8.</t>
  </si>
  <si>
    <t>Reviewed BMP=27.8 to EMP=28.0.</t>
  </si>
  <si>
    <t>Reviewed BMP=28.0 to EMP=28.2.</t>
  </si>
  <si>
    <t>Reviewed BMP=28.2 to EMP=28.5.</t>
  </si>
  <si>
    <t>Reviewed A1A NB Left Side from roundabout at Jenson Beach Park, for ~0.5 miles to St. Lucie Co. line.  Missing or non-compliant DWS at (1) Island Shoppes - The Gin Mill?</t>
  </si>
  <si>
    <t>Reviewed A1A NB both sides from St. Lucie Co. line to "Kyle G's - Prime Seafood &amp; Steaks" (~0.2 miles).  D/w splitter island reduces unobstructed s/w width at Signed Entrance to "11000 Villa Del Sol."</t>
  </si>
  <si>
    <t xml:space="preserve">Reviewed A1A NB both sides from "Kyle G's - Prime Seafood &amp; Steaks" to Signed Entrance to "10820 Holiday Out Recreation Area" (~0.2 miles).  </t>
  </si>
  <si>
    <t>Reviewed A1A NB both sides from Signed Entrance to "10820 Holiday Out Recreation Area" to Signed Entrance to "Vistana's Beach Club" (~0.25 miles).</t>
  </si>
  <si>
    <t>Reviewed A1A NB both sides from Signed Entrance to "Vistana's Beach Club" to Signed Entrance to "Oceana South" (~0.2 miles).</t>
  </si>
  <si>
    <t>Reviewed A1A NB both sides from Signed Entrance to "Oceana South" to Signed Entrance to "Waveland Beach" (~0.2 miles).</t>
  </si>
  <si>
    <t>Reviewed A1A NB both sides from Signed Entrance to "Waveland Beach" to Signed Entrance to "Atlantis III By the Sea." (~0.1 miles).</t>
  </si>
  <si>
    <t>89040000</t>
  </si>
  <si>
    <t>89070000</t>
  </si>
  <si>
    <t>89090000</t>
  </si>
  <si>
    <t>Specified MP range not in viewer.  Reviewed comparable length from BMP=13.849 to EMP=14.500.</t>
  </si>
  <si>
    <t>Reviewed from BMP=14.500 to EMP=14.660.</t>
  </si>
  <si>
    <t>89530000</t>
  </si>
  <si>
    <t>MP=1.922 &amp; 1.967 - d/w with stop sign missing DWS.</t>
  </si>
  <si>
    <t>Segment not in viewer or SLDs.</t>
  </si>
  <si>
    <t>93000102</t>
  </si>
  <si>
    <t>93000220</t>
  </si>
  <si>
    <t>Flagged as less than 5'.  Segment not in viewer or SLDs.</t>
  </si>
  <si>
    <t>93001000</t>
  </si>
  <si>
    <t>MP=4.875 - Missing or non-compliant DWS at stop-controlled intersection?</t>
  </si>
  <si>
    <t>Palm Beach</t>
  </si>
  <si>
    <t>Suitable contratract will found to complete repairs by end of FY 23</t>
  </si>
  <si>
    <t>MP = 8.135,8.200 - Missing or non-compliant DWS at stop-controlled intersection?</t>
  </si>
  <si>
    <t>Will be repaired by  Assett Maint. Contract #E4T63/PM-Salvato by march 2023</t>
  </si>
  <si>
    <t>93004000</t>
  </si>
  <si>
    <t>93006000</t>
  </si>
  <si>
    <t>MP=2.477, 2.522, 2.577, 2.652, 2.747, 2.787, 2.837, 2.862, 2.897, 3.012, 3.067, 3.687, 3.742, 3.932, 4.082, 4.212, 4.482, 4.517, 4.712, 4.782, 4.887, 4.917, 5.247, 5.312, 5.347 - Missing or non-compliant DWS at stop-controlled intersection?</t>
  </si>
  <si>
    <t>MP=4.455, 4.510, 4.570, 4.855, 5.070, 5.305, 5.360, 5.370, 5.410, 5.625 - Missing or non-compliant DWS at stop-controlled intersection?</t>
  </si>
  <si>
    <t xml:space="preserve">S/w flagged as less than 5' wide.  </t>
  </si>
  <si>
    <t>93010000</t>
  </si>
  <si>
    <t>MP= 1.302 - Missing or non-compliant DWS at stop-controlled intersection?</t>
  </si>
  <si>
    <t>MP= 3.067 - DWS at curbed bus stop may not be required?  MP= 2.907, 2.937 - water ponding obstructing s/w thru Marathon gas station d/w?</t>
  </si>
  <si>
    <t>MP=5.790 - missing DWS on one end of crossing of Enfield Stree?  MP= 5.815, 5.845 - Missing or non-compliant DWS at stop-controlled intersection?</t>
  </si>
  <si>
    <t>MP= 6.152 - Missing or non-compliant DWS at stop-controlled intersection?</t>
  </si>
  <si>
    <t>MP=7.387 - DWS provided for crossing US-1, but appears crossing is not intended here?</t>
  </si>
  <si>
    <t>MP= 8.195 -Missing or non-compliant DWS at stop-controlled intersection?</t>
  </si>
  <si>
    <t>MP= 9.060 - Missing or non-compliant DWS at stop-controlled intersection?</t>
  </si>
  <si>
    <t>Specified MP range not in viewer.  Reviewed comparable length from BMP=8.378 to EMP=8.397.  Google shows NEW s/w added -- looks great!</t>
  </si>
  <si>
    <t xml:space="preserve">Specified MP range not in viewer.  Reviewed comparable length from BMP=10.784 to EMP=10.817.  </t>
  </si>
  <si>
    <t>Specified MP range not in viewer.  Reviewed comparable length from BMP=10.817 to EMP=10.872.  MP= 10.819, 10.864 - DWS Missing or non-compliant DWS at stop-controlled intersection?</t>
  </si>
  <si>
    <t>S/w flagged as less than 5' wide, but Google confirms it has been replaced with a wide sidewalk  MP= 13.674, 13.729, 13.779, 13.829, 14.079 - Missing or non-compliant DWS at stop-controlled intersection?  MP 13.629 - walking surface failure at drainage inlet protected by single orange cone (evidenced in Google).  MP= 13.554 - Missing or non-compliant DWS at stop-controlled intersection?</t>
  </si>
  <si>
    <t>MP= 14.525 - Missing or non-compliant DWS at stop-controlled intersection?</t>
  </si>
  <si>
    <t>Specified MP range not in viewer for NB direction.  Substitute SB direction.  MP= 1.780 (Rub A Dub Car Wash) - Missing or non-compliant DWS at stop-controlled intersection?</t>
  </si>
  <si>
    <t>93010101</t>
  </si>
  <si>
    <t>93016000</t>
  </si>
  <si>
    <t>MP= 6.789 - Missing or non-compliant DWS at stop-controlled intersection?</t>
  </si>
  <si>
    <t xml:space="preserve">  </t>
  </si>
  <si>
    <t>MP= 8.329 - DWS doesn't appear to be 4' min. behind the traffic gate?</t>
  </si>
  <si>
    <t xml:space="preserve"> </t>
  </si>
  <si>
    <t>MP= 8.724 - DWS doesn't extend full width of drop curb?</t>
  </si>
  <si>
    <t>Specified MP range not in viewer.  Use comparable range BMP=9.110 to EMP=9.253.  MP= 9.232 - DWS insufficient (doesn't extend full width of ramp) at Dixie Hwy and PB Lakes Blvd.</t>
  </si>
  <si>
    <t>Segment not in viewer.</t>
  </si>
  <si>
    <t>93020000</t>
  </si>
  <si>
    <t>93020001</t>
  </si>
  <si>
    <t xml:space="preserve">Specified MP range not in viewer.  Use comparable range BMP=0.413 to EMP= 0.375.  </t>
  </si>
  <si>
    <t>MP= 2.113, 2.163, 2.208, 2.258 - DWS not sufficent (full width)?</t>
  </si>
  <si>
    <t>93030000</t>
  </si>
  <si>
    <t>MP=8.270 - DWS missing from East end of crossing at Swinton Ave?</t>
  </si>
  <si>
    <t xml:space="preserve">Specified MP range not in viewer.  Use comparable range BMP=8.582 to EMP=8.654.  </t>
  </si>
  <si>
    <t>MP= 0.580 - DWS missing at stop-controlled d/w (Walgreens).</t>
  </si>
  <si>
    <t>93040000</t>
  </si>
  <si>
    <t>MP= 1.300 - Missing or non-compliant DWS at stop-controlled intersection?</t>
  </si>
  <si>
    <t>93050000</t>
  </si>
  <si>
    <t>MP= 1.185 - Missing or non-compliant DWS at stop-controlled intersection?</t>
  </si>
  <si>
    <t>MP= 1.275, 1.295, 1.36, 1.445 - Missing or non-compliant DWS at stop-controlled intersection?</t>
  </si>
  <si>
    <t>MP= 4.705, 4.760, 4.810 - Missing or non-compliant DWS at stop-controlled intersection?</t>
  </si>
  <si>
    <t>Sidewalk on bridge only, with no sidewalks on approach on Rt. Side.</t>
  </si>
  <si>
    <t>93060000</t>
  </si>
  <si>
    <t>MP= 6.435 - Missing or non-compliant DWS at stop-controlled intersection?</t>
  </si>
  <si>
    <t>MP= 9.645 - Missing or non-compliant DWS at stop-controlled intersection?  MP= 9.435, 9.470 - non-compliant DWS and pole in middle of s/w?</t>
  </si>
  <si>
    <t>MP= 14.410 - Missing or non-compliant DWS at stop-controlled intersection?</t>
  </si>
  <si>
    <t>MP=27.345, 27.430, 27.470 - Missing or non-compliant DWS at stop-controlled intersection?</t>
  </si>
  <si>
    <t>Specified MP range not in viewer.  Use comparable range BMP=1.539 to EMP3.452.  MP=1.784, 1.899, 1.959, 2.009, 2.264, 2.439, 2.584, 2.664, 2.489?, 3.239, 3.399 - Missing or non-compliant DWS at stop-controlled intersection?</t>
  </si>
  <si>
    <t>93070000</t>
  </si>
  <si>
    <t>MP=10.959 - Missing or non-compliant DWS at stop-controlled intersection?</t>
  </si>
  <si>
    <t>93080000</t>
  </si>
  <si>
    <t>MP=0.857 - Missing or non-compliant DWS at stop-controlled intersection?</t>
  </si>
  <si>
    <t>MP= 5.075 - Missing or non-compliant DWS at stop-controlled intersection?</t>
  </si>
  <si>
    <t>93090000</t>
  </si>
  <si>
    <t>MP= 8.904 - Missing or non-compliant DWS at stop-controlled intersection?</t>
  </si>
  <si>
    <t>93100000</t>
  </si>
  <si>
    <t>MP=12.469 - Missing or non-compliant DWS at stop-controlled intersection?</t>
  </si>
  <si>
    <t>Will be repaired by  Assett Maint. Contract #E4V71/PM-Torres by march 2023</t>
  </si>
  <si>
    <t>93110000</t>
  </si>
  <si>
    <t>93120000</t>
  </si>
  <si>
    <t>MP= 10.180 - Missing or non-compliant DWS at stop-controlled intersection?</t>
  </si>
  <si>
    <t>MP= 12.415, 12.689 - Missing or non-compliant DWS at stop-controlled intersection?</t>
  </si>
  <si>
    <t>93121000</t>
  </si>
  <si>
    <t>93130000</t>
  </si>
  <si>
    <t>MP= 9.605, 9.780 - Missing or non-compliant DWS at stop-controlled intersection?</t>
  </si>
  <si>
    <t>n/</t>
  </si>
  <si>
    <t>no sidewalk on segment</t>
  </si>
  <si>
    <t>93150000</t>
  </si>
  <si>
    <t xml:space="preserve">Specified MP range not in viewer.  Use comparable range BMP=10.848 to EMP=11.075.  </t>
  </si>
  <si>
    <t>Specified MP range not in viewer.  Use comparable range BMP=10.986 to EMP=11.070.  MP= 10.995 - Missing or non-compliant DWS at stop-controlled intersection?</t>
  </si>
  <si>
    <t xml:space="preserve">Specified MP range not in viewer.  Use comparable range BMP=10.861 to EMP=10.986.  </t>
  </si>
  <si>
    <t xml:space="preserve">Specified MP range not in viewer.  Use comparable range BMP=10.634 to EMP=10.861.  </t>
  </si>
  <si>
    <t>93170000</t>
  </si>
  <si>
    <t>93180000</t>
  </si>
  <si>
    <t xml:space="preserve">Specified MP range not in viewer.  Use comparable range BMP=9.828 to EMP=10.000.  </t>
  </si>
  <si>
    <t>93180001</t>
  </si>
  <si>
    <t>MP=0.135, 0.210, 0.265, 0.330 -Missing or non-compliant DWS at stop-controlled intersection?</t>
  </si>
  <si>
    <t>93200000</t>
  </si>
  <si>
    <t>93210000</t>
  </si>
  <si>
    <t>MP=0.000, 0.105 - Missing or non-compliant DWS at stop-controlled intersection?</t>
  </si>
  <si>
    <t>93280001</t>
  </si>
  <si>
    <t>MP=0.513 - Missing or non-compliant DWS at signalized intersection.</t>
  </si>
  <si>
    <t>MP=11.792, 11.887, 11.907, 11.927 - Missing or non-compliant DWS at stop-controlled intersection.  MP=11.747-10.811 (actually extends much further; utility poles systemically reduce the useable width of the sidewalk).</t>
  </si>
  <si>
    <t>MP22.580 - Missing or Non-compliant DWS at stop-controlled intersection.</t>
  </si>
  <si>
    <t>MP=1.207 - Useable sidewalk appears to be reduced by bench next to bus stop shelter?</t>
  </si>
  <si>
    <t>Off System - Local agency notified</t>
  </si>
  <si>
    <t>93923000</t>
  </si>
  <si>
    <t>S/w flagged as less than 5'.  MP=8.155 - DWS not advised at d/w with no stop-control?</t>
  </si>
  <si>
    <t>TCOps sidewalk conrtractor to repair though work order by March 2023</t>
  </si>
  <si>
    <t>94005000</t>
  </si>
  <si>
    <t>MP=0.000, 0.210, 0400, 2.440 - Missing or non-compliant DWS at stop-controlled intersection?</t>
  </si>
  <si>
    <t xml:space="preserve">TCOps sidewalk conrtractor to repair though work order by March 2023 Mile Post 0.00 will be addressed under upcoming construction project </t>
  </si>
  <si>
    <t>94006000</t>
  </si>
  <si>
    <t>MP=0.475 - Missing or non-compliant DWS at stop-controlled intersection?</t>
  </si>
  <si>
    <t>94009000</t>
  </si>
  <si>
    <t>MP=0.138 - Missing or non-compliant DWS at stop-controlled intersection?</t>
  </si>
  <si>
    <t>94010000</t>
  </si>
  <si>
    <t>MP=0.673 - Missing or non-compliant DWS at stop-controlled intersection?</t>
  </si>
  <si>
    <t>MP=3.415 - Missing or non-compliant DWS at stop-controlled intersection?</t>
  </si>
  <si>
    <t>MP=7.773, 7.833, 8.108, 8.138, 8.198 - Missing or non-compliant DWS at stop-controlled intersection?</t>
  </si>
  <si>
    <t>94030000</t>
  </si>
  <si>
    <t>94050000</t>
  </si>
  <si>
    <t>94060000</t>
  </si>
  <si>
    <t>nn</t>
  </si>
  <si>
    <t>S/w located near r/w and difficult to see in VL.</t>
  </si>
  <si>
    <t>94070000</t>
  </si>
  <si>
    <t>MP=1.185, 1.260, 1.305 - Missing or non-compliant DWS at stop-controlled intersection?</t>
  </si>
  <si>
    <t>Off - system, Local agency will be notified</t>
  </si>
  <si>
    <t>94120000</t>
  </si>
  <si>
    <t>MP=1.476, 1.766 - Missing or non-compliant DWS at stop-controlled intersection?</t>
  </si>
  <si>
    <t>MP=3.465, 3.575 - Missing or non-compliant DWS at stop-controlled intersection?</t>
  </si>
  <si>
    <t>MP=8.266, 8.511, 8.616 - Missing or non-compliant DWS at stop-controlled intersection?</t>
  </si>
  <si>
    <t>TCOps sidewalk conrtractor to repair though work order</t>
  </si>
  <si>
    <t>94504000</t>
  </si>
  <si>
    <t>MP=2.590, 2.730, 2.890, 3.050 - Missing or non-compliant DWS at stop-controlled intersection?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</si>
</sst>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0.000"/>
    <numFmt numFmtId="167" formatCode="0.0"/>
    <numFmt numFmtId="168" formatCode="00000000"/>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6"/>
      <color theme="1"/>
      <name val="Calibri"/>
      <family val="2"/>
      <scheme val="minor"/>
    </font>
    <font>
      <b/>
      <sz val="11"/>
      <name val="Calibri"/>
      <family val="2"/>
      <scheme val="minor"/>
    </font>
    <font>
      <sz val="11"/>
      <name val="Calibri"/>
      <family val="2"/>
      <scheme val="minor"/>
    </font>
    <font>
      <u/>
      <sz val="11"/>
      <color theme="1"/>
      <name val="Calibri"/>
      <family val="2"/>
      <scheme val="minor"/>
    </font>
    <font>
      <u/>
      <sz val="11"/>
      <color theme="10"/>
      <name val="Calibri"/>
      <family val="2"/>
      <scheme val="minor"/>
    </font>
    <font>
      <b/>
      <sz val="24"/>
      <color theme="1"/>
      <name val="Calibri"/>
      <family val="2"/>
      <scheme val="minor"/>
    </font>
    <font>
      <i/>
      <sz val="11"/>
      <name val="Calibri"/>
      <family val="2"/>
      <scheme val="minor"/>
    </font>
    <font>
      <i/>
      <sz val="11"/>
      <color rgb="FFFF0000"/>
      <name val="Calibri"/>
      <family val="2"/>
      <scheme val="minor"/>
    </font>
    <font>
      <sz val="11"/>
      <color theme="0"/>
      <name val="Calibri"/>
      <family val="2"/>
      <scheme val="minor"/>
    </font>
    <font>
      <sz val="12"/>
      <name val="Calibri Light"/>
      <family val="2"/>
      <scheme val="major"/>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s>
  <borders count="32">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theme="0"/>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theme="0"/>
      </top>
      <bottom style="thin">
        <color indexed="64"/>
      </bottom>
      <diagonal/>
    </border>
    <border>
      <left style="thin">
        <color auto="1"/>
      </left>
      <right/>
      <top style="thin">
        <color theme="0"/>
      </top>
      <bottom style="thin">
        <color indexed="64"/>
      </bottom>
      <diagonal/>
    </border>
    <border>
      <left/>
      <right style="thin">
        <color auto="1"/>
      </right>
      <top style="thin">
        <color theme="0"/>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5" fillId="0" borderId="0"/>
    <xf numFmtId="9" fontId="4" fillId="0" borderId="0" applyFont="0" applyFill="0" applyBorder="0" applyAlignment="0" applyProtection="0"/>
    <xf numFmtId="0" fontId="4" fillId="0" borderId="0"/>
    <xf numFmtId="0" fontId="3" fillId="0" borderId="0"/>
    <xf numFmtId="0" fontId="1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65">
    <xf numFmtId="0" fontId="0" fillId="0" borderId="0" xfId="0"/>
    <xf numFmtId="0" fontId="7" fillId="0" borderId="0" xfId="4" applyFont="1"/>
    <xf numFmtId="0" fontId="3" fillId="0" borderId="0" xfId="4"/>
    <xf numFmtId="0" fontId="14" fillId="0" borderId="0" xfId="5"/>
    <xf numFmtId="0" fontId="15" fillId="0" borderId="0" xfId="6" applyFont="1" applyAlignment="1" applyProtection="1">
      <alignment horizontal="centerContinuous" vertical="center"/>
      <protection locked="0"/>
    </xf>
    <xf numFmtId="0" fontId="2" fillId="0" borderId="0" xfId="6" applyAlignment="1" applyProtection="1">
      <alignment horizontal="centerContinuous" vertical="center"/>
      <protection locked="0"/>
    </xf>
    <xf numFmtId="0" fontId="0" fillId="0" borderId="0" xfId="0" applyAlignment="1">
      <alignment horizontal="centerContinuous" vertical="center"/>
    </xf>
    <xf numFmtId="0" fontId="2" fillId="0" borderId="0" xfId="6" applyProtection="1">
      <protection locked="0"/>
    </xf>
    <xf numFmtId="0" fontId="7" fillId="0" borderId="0" xfId="6" applyFont="1" applyAlignment="1" applyProtection="1">
      <alignment horizontal="center" vertical="center"/>
      <protection locked="0"/>
    </xf>
    <xf numFmtId="0" fontId="8" fillId="2" borderId="1" xfId="6" applyFont="1" applyFill="1" applyBorder="1" applyAlignment="1" applyProtection="1">
      <alignment horizontal="center" vertical="center" wrapText="1"/>
      <protection locked="0"/>
    </xf>
    <xf numFmtId="0" fontId="8" fillId="2" borderId="1" xfId="6" quotePrefix="1" applyFont="1" applyFill="1" applyBorder="1" applyAlignment="1" applyProtection="1">
      <alignment horizontal="center" vertical="center" wrapText="1"/>
      <protection locked="0"/>
    </xf>
    <xf numFmtId="0" fontId="0" fillId="0" borderId="0" xfId="0" applyAlignment="1">
      <alignment wrapText="1"/>
    </xf>
    <xf numFmtId="0" fontId="8" fillId="3" borderId="1" xfId="6" applyFont="1" applyFill="1" applyBorder="1" applyAlignment="1">
      <alignment horizontal="center" vertical="center"/>
    </xf>
    <xf numFmtId="0" fontId="8" fillId="3" borderId="1" xfId="6" applyFont="1" applyFill="1" applyBorder="1" applyAlignment="1" applyProtection="1">
      <alignment horizontal="center" vertical="center"/>
      <protection locked="0"/>
    </xf>
    <xf numFmtId="9" fontId="8" fillId="3" borderId="1" xfId="6" applyNumberFormat="1" applyFont="1" applyFill="1" applyBorder="1" applyAlignment="1">
      <alignment horizontal="center" vertical="center"/>
    </xf>
    <xf numFmtId="164" fontId="8" fillId="3" borderId="1" xfId="6" applyNumberFormat="1" applyFont="1" applyFill="1" applyBorder="1" applyAlignment="1">
      <alignment horizontal="center" vertical="center"/>
    </xf>
    <xf numFmtId="164" fontId="8" fillId="3" borderId="1" xfId="7" applyNumberFormat="1" applyFont="1" applyFill="1" applyBorder="1" applyAlignment="1" applyProtection="1">
      <alignment horizontal="center" vertical="center"/>
      <protection locked="0"/>
    </xf>
    <xf numFmtId="0" fontId="2" fillId="0" borderId="0" xfId="6" applyAlignment="1" applyProtection="1">
      <alignment horizontal="center"/>
      <protection locked="0"/>
    </xf>
    <xf numFmtId="0" fontId="2" fillId="0" borderId="0" xfId="6" applyAlignment="1" applyProtection="1">
      <alignment horizontal="left" vertical="center" wrapText="1"/>
      <protection locked="0"/>
    </xf>
    <xf numFmtId="0" fontId="2" fillId="0" borderId="10" xfId="6" applyBorder="1" applyAlignment="1" applyProtection="1">
      <alignment horizontal="center" wrapText="1"/>
      <protection locked="0"/>
    </xf>
    <xf numFmtId="0" fontId="7" fillId="0" borderId="11" xfId="6" applyFont="1" applyBorder="1" applyAlignment="1" applyProtection="1">
      <alignment horizontal="centerContinuous"/>
      <protection locked="0"/>
    </xf>
    <xf numFmtId="0" fontId="2" fillId="0" borderId="12" xfId="6" applyBorder="1" applyAlignment="1" applyProtection="1">
      <alignment horizontal="centerContinuous"/>
      <protection locked="0"/>
    </xf>
    <xf numFmtId="0" fontId="2" fillId="0" borderId="13" xfId="6" applyBorder="1" applyAlignment="1" applyProtection="1">
      <alignment horizontal="centerContinuous"/>
      <protection locked="0"/>
    </xf>
    <xf numFmtId="0" fontId="10" fillId="0" borderId="0" xfId="6" applyFont="1" applyProtection="1">
      <protection locked="0"/>
    </xf>
    <xf numFmtId="167" fontId="7" fillId="0" borderId="0" xfId="6" applyNumberFormat="1" applyFont="1" applyAlignment="1" applyProtection="1">
      <alignment horizontal="center"/>
      <protection locked="0"/>
    </xf>
    <xf numFmtId="0" fontId="2" fillId="7" borderId="0" xfId="6" applyFill="1" applyAlignment="1" applyProtection="1">
      <alignment horizontal="center"/>
      <protection locked="0"/>
    </xf>
    <xf numFmtId="164" fontId="7" fillId="5" borderId="14" xfId="6" applyNumberFormat="1" applyFont="1" applyFill="1" applyBorder="1" applyAlignment="1" applyProtection="1">
      <alignment horizontal="center"/>
      <protection locked="0"/>
    </xf>
    <xf numFmtId="0" fontId="2" fillId="5" borderId="15" xfId="6" applyFill="1" applyBorder="1" applyAlignment="1" applyProtection="1">
      <alignment horizontal="center"/>
      <protection locked="0"/>
    </xf>
    <xf numFmtId="164" fontId="7" fillId="5" borderId="15" xfId="6" applyNumberFormat="1" applyFont="1" applyFill="1" applyBorder="1" applyAlignment="1" applyProtection="1">
      <alignment horizontal="center"/>
      <protection locked="0"/>
    </xf>
    <xf numFmtId="0" fontId="2" fillId="0" borderId="0" xfId="6" applyAlignment="1" applyProtection="1">
      <alignment horizontal="center" vertical="center" wrapText="1"/>
      <protection locked="0"/>
    </xf>
    <xf numFmtId="1" fontId="6" fillId="7" borderId="1" xfId="6" applyNumberFormat="1" applyFont="1" applyFill="1" applyBorder="1" applyAlignment="1" applyProtection="1">
      <alignment horizontal="center" vertical="center"/>
      <protection locked="0"/>
    </xf>
    <xf numFmtId="1" fontId="6" fillId="7" borderId="1" xfId="6" applyNumberFormat="1" applyFont="1" applyFill="1" applyBorder="1" applyAlignment="1" applyProtection="1">
      <alignment horizontal="center" vertical="center" wrapText="1"/>
      <protection locked="0"/>
    </xf>
    <xf numFmtId="165" fontId="6" fillId="7" borderId="4" xfId="6" applyNumberFormat="1" applyFont="1" applyFill="1" applyBorder="1" applyAlignment="1" applyProtection="1">
      <alignment horizontal="center" vertical="center" wrapText="1"/>
      <protection locked="0"/>
    </xf>
    <xf numFmtId="0" fontId="6" fillId="7" borderId="0" xfId="6" applyFont="1" applyFill="1" applyAlignment="1" applyProtection="1">
      <alignment horizontal="center" vertical="center"/>
      <protection locked="0"/>
    </xf>
    <xf numFmtId="0" fontId="2" fillId="0" borderId="6" xfId="6" applyBorder="1" applyAlignment="1">
      <alignment horizontal="center" vertical="center"/>
    </xf>
    <xf numFmtId="1" fontId="6" fillId="7" borderId="6" xfId="6" applyNumberFormat="1" applyFont="1" applyFill="1" applyBorder="1" applyAlignment="1" applyProtection="1">
      <alignment horizontal="center" vertical="center"/>
      <protection locked="0"/>
    </xf>
    <xf numFmtId="0" fontId="2" fillId="0" borderId="7" xfId="6" applyBorder="1" applyAlignment="1">
      <alignment horizontal="center" vertical="center"/>
    </xf>
    <xf numFmtId="0" fontId="2" fillId="0" borderId="0" xfId="6" applyAlignment="1">
      <alignment horizontal="center" vertical="center"/>
    </xf>
    <xf numFmtId="0" fontId="6" fillId="8" borderId="0" xfId="6" applyFont="1" applyFill="1" applyAlignment="1" applyProtection="1">
      <alignment horizontal="center" vertical="center"/>
      <protection locked="0"/>
    </xf>
    <xf numFmtId="168" fontId="2" fillId="0" borderId="8" xfId="6" applyNumberFormat="1" applyBorder="1" applyAlignment="1" applyProtection="1">
      <alignment horizontal="center" vertical="center"/>
      <protection locked="0"/>
    </xf>
    <xf numFmtId="0" fontId="2" fillId="0" borderId="8" xfId="6" applyBorder="1" applyAlignment="1" applyProtection="1">
      <alignment horizontal="center" vertical="center"/>
      <protection locked="0"/>
    </xf>
    <xf numFmtId="0" fontId="7" fillId="0" borderId="8" xfId="6" applyFont="1" applyBorder="1" applyAlignment="1" applyProtection="1">
      <alignment horizontal="center" vertical="center"/>
      <protection locked="0"/>
    </xf>
    <xf numFmtId="0" fontId="2" fillId="7" borderId="8" xfId="6" applyFill="1" applyBorder="1" applyAlignment="1" applyProtection="1">
      <alignment horizontal="center" vertical="center"/>
      <protection locked="0"/>
    </xf>
    <xf numFmtId="0" fontId="12" fillId="0" borderId="8" xfId="6" applyFont="1" applyBorder="1" applyAlignment="1" applyProtection="1">
      <alignment horizontal="center" vertical="center"/>
      <protection locked="0"/>
    </xf>
    <xf numFmtId="14" fontId="12" fillId="0" borderId="8" xfId="6" applyNumberFormat="1" applyFont="1" applyBorder="1" applyAlignment="1" applyProtection="1">
      <alignment horizontal="center" vertical="center"/>
      <protection locked="0"/>
    </xf>
    <xf numFmtId="0" fontId="16" fillId="0" borderId="8" xfId="6" applyFont="1" applyBorder="1" applyAlignment="1" applyProtection="1">
      <alignment horizontal="left" vertical="center" wrapText="1"/>
      <protection locked="0"/>
    </xf>
    <xf numFmtId="0" fontId="16" fillId="0" borderId="0" xfId="6" applyFont="1" applyAlignment="1" applyProtection="1">
      <alignment horizontal="left" vertical="center" wrapText="1"/>
      <protection locked="0"/>
    </xf>
    <xf numFmtId="168" fontId="2" fillId="0" borderId="8" xfId="6" quotePrefix="1" applyNumberFormat="1" applyBorder="1" applyAlignment="1" applyProtection="1">
      <alignment horizontal="center" vertical="center"/>
      <protection locked="0"/>
    </xf>
    <xf numFmtId="168" fontId="2" fillId="9" borderId="8" xfId="6" quotePrefix="1" applyNumberFormat="1" applyFill="1" applyBorder="1" applyAlignment="1" applyProtection="1">
      <alignment horizontal="center" vertical="center"/>
      <protection locked="0"/>
    </xf>
    <xf numFmtId="0" fontId="2" fillId="9" borderId="8" xfId="6" applyFill="1" applyBorder="1" applyAlignment="1" applyProtection="1">
      <alignment horizontal="center" vertical="center"/>
      <protection locked="0"/>
    </xf>
    <xf numFmtId="0" fontId="7" fillId="9" borderId="8" xfId="6" applyFont="1" applyFill="1" applyBorder="1" applyAlignment="1" applyProtection="1">
      <alignment horizontal="center" vertical="center"/>
      <protection locked="0"/>
    </xf>
    <xf numFmtId="0" fontId="12" fillId="9" borderId="8" xfId="6" applyFont="1" applyFill="1" applyBorder="1" applyAlignment="1" applyProtection="1">
      <alignment horizontal="center" vertical="center"/>
      <protection locked="0"/>
    </xf>
    <xf numFmtId="14" fontId="12" fillId="9" borderId="8" xfId="6" applyNumberFormat="1" applyFont="1" applyFill="1" applyBorder="1" applyAlignment="1" applyProtection="1">
      <alignment horizontal="center" vertical="center"/>
      <protection locked="0"/>
    </xf>
    <xf numFmtId="0" fontId="16" fillId="9" borderId="8" xfId="6" applyFont="1" applyFill="1" applyBorder="1" applyAlignment="1" applyProtection="1">
      <alignment horizontal="left" vertical="center" wrapText="1"/>
      <protection locked="0"/>
    </xf>
    <xf numFmtId="0" fontId="16" fillId="9" borderId="0" xfId="6" applyFont="1" applyFill="1" applyAlignment="1" applyProtection="1">
      <alignment horizontal="left" vertical="center" wrapText="1"/>
      <protection locked="0"/>
    </xf>
    <xf numFmtId="168" fontId="2" fillId="9" borderId="8" xfId="6" applyNumberFormat="1" applyFill="1" applyBorder="1" applyAlignment="1" applyProtection="1">
      <alignment horizontal="center" vertical="center"/>
      <protection locked="0"/>
    </xf>
    <xf numFmtId="168" fontId="2" fillId="0" borderId="9" xfId="6" applyNumberFormat="1" applyBorder="1" applyAlignment="1" applyProtection="1">
      <alignment horizontal="center" vertical="center"/>
      <protection locked="0"/>
    </xf>
    <xf numFmtId="0" fontId="2" fillId="0" borderId="9" xfId="6" applyBorder="1" applyAlignment="1" applyProtection="1">
      <alignment horizontal="center" vertical="center"/>
      <protection locked="0"/>
    </xf>
    <xf numFmtId="0" fontId="12" fillId="6" borderId="8" xfId="6" applyFont="1" applyFill="1" applyBorder="1" applyAlignment="1" applyProtection="1">
      <alignment horizontal="center" vertical="center"/>
      <protection locked="0"/>
    </xf>
    <xf numFmtId="0" fontId="12" fillId="10" borderId="8" xfId="6" applyFont="1" applyFill="1" applyBorder="1" applyAlignment="1" applyProtection="1">
      <alignment horizontal="center" vertical="center" wrapText="1"/>
      <protection locked="0"/>
    </xf>
    <xf numFmtId="0" fontId="12" fillId="10" borderId="8" xfId="6" applyFont="1" applyFill="1" applyBorder="1" applyAlignment="1" applyProtection="1">
      <alignment horizontal="center" vertical="center"/>
      <protection locked="0"/>
    </xf>
    <xf numFmtId="0" fontId="12" fillId="9" borderId="8" xfId="6" applyFont="1" applyFill="1" applyBorder="1" applyAlignment="1" applyProtection="1">
      <alignment horizontal="center" vertical="center" wrapText="1"/>
      <protection locked="0"/>
    </xf>
    <xf numFmtId="168" fontId="2" fillId="9" borderId="8" xfId="6" applyNumberFormat="1" applyFill="1" applyBorder="1" applyAlignment="1">
      <alignment horizontal="center" vertical="center"/>
    </xf>
    <xf numFmtId="166" fontId="2" fillId="9" borderId="8" xfId="6" applyNumberFormat="1" applyFill="1" applyBorder="1" applyAlignment="1">
      <alignment horizontal="center" vertical="center"/>
    </xf>
    <xf numFmtId="1" fontId="2" fillId="9" borderId="8" xfId="6" applyNumberFormat="1" applyFill="1" applyBorder="1" applyAlignment="1">
      <alignment horizontal="center" vertical="center"/>
    </xf>
    <xf numFmtId="0" fontId="16" fillId="9" borderId="8" xfId="6" applyFont="1" applyFill="1" applyBorder="1" applyAlignment="1" applyProtection="1">
      <alignment horizontal="left" vertical="top" wrapText="1"/>
      <protection locked="0"/>
    </xf>
    <xf numFmtId="0" fontId="16" fillId="9" borderId="0" xfId="6" applyFont="1" applyFill="1" applyAlignment="1" applyProtection="1">
      <alignment horizontal="left" vertical="top" wrapText="1"/>
      <protection locked="0"/>
    </xf>
    <xf numFmtId="0" fontId="17" fillId="9" borderId="8" xfId="6" applyFont="1" applyFill="1" applyBorder="1" applyAlignment="1" applyProtection="1">
      <alignment horizontal="left" vertical="center" wrapText="1"/>
      <protection locked="0"/>
    </xf>
    <xf numFmtId="0" fontId="17" fillId="9" borderId="0" xfId="6" applyFont="1" applyFill="1" applyAlignment="1" applyProtection="1">
      <alignment horizontal="left" vertical="center" wrapText="1"/>
      <protection locked="0"/>
    </xf>
    <xf numFmtId="0" fontId="16" fillId="0" borderId="8" xfId="6" applyFont="1" applyBorder="1" applyAlignment="1" applyProtection="1">
      <alignment horizontal="left" vertical="top" wrapText="1"/>
      <protection locked="0"/>
    </xf>
    <xf numFmtId="0" fontId="16" fillId="0" borderId="0" xfId="6" applyFont="1" applyAlignment="1" applyProtection="1">
      <alignment horizontal="left" vertical="top" wrapText="1"/>
      <protection locked="0"/>
    </xf>
    <xf numFmtId="168" fontId="2" fillId="9" borderId="9" xfId="6" applyNumberFormat="1" applyFill="1" applyBorder="1" applyAlignment="1" applyProtection="1">
      <alignment horizontal="center" vertical="center"/>
      <protection locked="0"/>
    </xf>
    <xf numFmtId="0" fontId="2" fillId="9" borderId="9" xfId="6" applyFill="1" applyBorder="1" applyAlignment="1" applyProtection="1">
      <alignment horizontal="center" vertical="center"/>
      <protection locked="0"/>
    </xf>
    <xf numFmtId="168" fontId="2" fillId="0" borderId="8" xfId="6" applyNumberFormat="1" applyBorder="1" applyAlignment="1">
      <alignment horizontal="center" vertical="center"/>
    </xf>
    <xf numFmtId="166" fontId="2" fillId="0" borderId="8" xfId="6" applyNumberFormat="1" applyBorder="1" applyAlignment="1">
      <alignment horizontal="center" vertical="center"/>
    </xf>
    <xf numFmtId="1" fontId="2" fillId="0" borderId="8" xfId="6" applyNumberFormat="1" applyBorder="1" applyAlignment="1">
      <alignment horizontal="center" vertical="center"/>
    </xf>
    <xf numFmtId="168" fontId="2" fillId="9" borderId="18" xfId="6" applyNumberFormat="1" applyFill="1" applyBorder="1" applyAlignment="1" applyProtection="1">
      <alignment horizontal="center" vertical="center"/>
      <protection locked="0"/>
    </xf>
    <xf numFmtId="0" fontId="2" fillId="9" borderId="18" xfId="6" applyFill="1" applyBorder="1" applyAlignment="1" applyProtection="1">
      <alignment horizontal="center" vertical="center"/>
      <protection locked="0"/>
    </xf>
    <xf numFmtId="0" fontId="7" fillId="9" borderId="18" xfId="6" applyFont="1" applyFill="1" applyBorder="1" applyAlignment="1" applyProtection="1">
      <alignment horizontal="center" vertical="center"/>
      <protection locked="0"/>
    </xf>
    <xf numFmtId="0" fontId="2" fillId="7" borderId="18" xfId="6" applyFill="1" applyBorder="1" applyAlignment="1" applyProtection="1">
      <alignment horizontal="center" vertical="center"/>
      <protection locked="0"/>
    </xf>
    <xf numFmtId="0" fontId="12" fillId="9" borderId="18" xfId="6" applyFont="1" applyFill="1" applyBorder="1" applyAlignment="1" applyProtection="1">
      <alignment horizontal="center" vertical="center"/>
      <protection locked="0"/>
    </xf>
    <xf numFmtId="14" fontId="12" fillId="9" borderId="18" xfId="6" applyNumberFormat="1" applyFont="1" applyFill="1" applyBorder="1" applyAlignment="1" applyProtection="1">
      <alignment horizontal="center" vertical="center"/>
      <protection locked="0"/>
    </xf>
    <xf numFmtId="0" fontId="16" fillId="9" borderId="18" xfId="6" applyFont="1" applyFill="1" applyBorder="1" applyAlignment="1" applyProtection="1">
      <alignment horizontal="left" vertical="top" wrapText="1"/>
      <protection locked="0"/>
    </xf>
    <xf numFmtId="168" fontId="2" fillId="0" borderId="19" xfId="6" applyNumberFormat="1" applyBorder="1" applyAlignment="1">
      <alignment horizontal="center" vertical="center"/>
    </xf>
    <xf numFmtId="166" fontId="2" fillId="0" borderId="19" xfId="6" applyNumberFormat="1" applyBorder="1" applyAlignment="1">
      <alignment horizontal="center" vertical="center"/>
    </xf>
    <xf numFmtId="0" fontId="7" fillId="0" borderId="19" xfId="6" applyFont="1" applyBorder="1" applyAlignment="1" applyProtection="1">
      <alignment horizontal="center" vertical="center"/>
      <protection locked="0"/>
    </xf>
    <xf numFmtId="1" fontId="2" fillId="0" borderId="19" xfId="6" applyNumberFormat="1" applyBorder="1" applyAlignment="1">
      <alignment horizontal="center" vertical="center"/>
    </xf>
    <xf numFmtId="0" fontId="2" fillId="0" borderId="19" xfId="6" applyBorder="1" applyAlignment="1" applyProtection="1">
      <alignment horizontal="center" vertical="center"/>
      <protection locked="0"/>
    </xf>
    <xf numFmtId="0" fontId="2" fillId="7" borderId="19" xfId="6" applyFill="1" applyBorder="1" applyAlignment="1" applyProtection="1">
      <alignment horizontal="center" vertical="center"/>
      <protection locked="0"/>
    </xf>
    <xf numFmtId="0" fontId="12" fillId="0" borderId="19" xfId="6" applyFont="1" applyBorder="1" applyAlignment="1" applyProtection="1">
      <alignment horizontal="center" vertical="center"/>
      <protection locked="0"/>
    </xf>
    <xf numFmtId="14" fontId="12" fillId="0" borderId="19" xfId="6" applyNumberFormat="1" applyFont="1" applyBorder="1" applyAlignment="1" applyProtection="1">
      <alignment horizontal="center" vertical="center"/>
      <protection locked="0"/>
    </xf>
    <xf numFmtId="0" fontId="16" fillId="0" borderId="19" xfId="6" applyFont="1" applyBorder="1" applyAlignment="1" applyProtection="1">
      <alignment horizontal="left" vertical="top" wrapText="1"/>
      <protection locked="0"/>
    </xf>
    <xf numFmtId="0" fontId="12" fillId="9" borderId="8" xfId="6" applyFont="1" applyFill="1" applyBorder="1" applyAlignment="1" applyProtection="1">
      <alignment horizontal="left" vertical="top" wrapText="1"/>
      <protection locked="0"/>
    </xf>
    <xf numFmtId="0" fontId="12" fillId="9" borderId="0" xfId="6" applyFont="1" applyFill="1" applyAlignment="1" applyProtection="1">
      <alignment horizontal="left" vertical="top" wrapText="1"/>
      <protection locked="0"/>
    </xf>
    <xf numFmtId="0" fontId="2" fillId="0" borderId="8" xfId="6" applyBorder="1" applyAlignment="1" applyProtection="1">
      <alignment horizontal="left" vertical="center" wrapText="1"/>
      <protection locked="0"/>
    </xf>
    <xf numFmtId="0" fontId="12" fillId="0" borderId="8" xfId="6" applyFont="1" applyBorder="1" applyAlignment="1" applyProtection="1">
      <alignment horizontal="center" vertical="center" wrapText="1"/>
      <protection locked="0"/>
    </xf>
    <xf numFmtId="0" fontId="2" fillId="9" borderId="8" xfId="6" applyFill="1" applyBorder="1" applyAlignment="1" applyProtection="1">
      <alignment horizontal="left" vertical="center" wrapText="1"/>
      <protection locked="0"/>
    </xf>
    <xf numFmtId="0" fontId="2" fillId="9" borderId="0" xfId="6" applyFill="1" applyAlignment="1" applyProtection="1">
      <alignment horizontal="left" vertical="center" wrapText="1"/>
      <protection locked="0"/>
    </xf>
    <xf numFmtId="0" fontId="2" fillId="9" borderId="8" xfId="6" applyFill="1" applyBorder="1" applyAlignment="1" applyProtection="1">
      <alignment horizontal="center" vertical="center" wrapText="1"/>
      <protection locked="0"/>
    </xf>
    <xf numFmtId="16" fontId="12" fillId="0" borderId="8" xfId="6" applyNumberFormat="1" applyFont="1" applyBorder="1" applyAlignment="1" applyProtection="1">
      <alignment horizontal="center" vertical="center"/>
      <protection locked="0"/>
    </xf>
    <xf numFmtId="0" fontId="2" fillId="0" borderId="8" xfId="6" applyBorder="1" applyAlignment="1" applyProtection="1">
      <alignment horizontal="center" vertical="center" wrapText="1"/>
      <protection locked="0"/>
    </xf>
    <xf numFmtId="0" fontId="7" fillId="0" borderId="0" xfId="6" applyFont="1" applyAlignment="1" applyProtection="1">
      <alignment horizontal="centerContinuous"/>
      <protection locked="0"/>
    </xf>
    <xf numFmtId="0" fontId="2" fillId="0" borderId="2" xfId="6" applyBorder="1" applyAlignment="1" applyProtection="1">
      <alignment horizontal="centerContinuous"/>
      <protection locked="0"/>
    </xf>
    <xf numFmtId="0" fontId="7" fillId="0" borderId="20" xfId="6" applyFont="1" applyBorder="1" applyAlignment="1" applyProtection="1">
      <alignment horizontal="centerContinuous"/>
      <protection locked="0"/>
    </xf>
    <xf numFmtId="0" fontId="2" fillId="0" borderId="21" xfId="6" applyBorder="1" applyAlignment="1" applyProtection="1">
      <alignment horizontal="centerContinuous"/>
      <protection locked="0"/>
    </xf>
    <xf numFmtId="0" fontId="2" fillId="0" borderId="9" xfId="6" applyBorder="1" applyAlignment="1" applyProtection="1">
      <alignment horizontal="centerContinuous"/>
      <protection locked="0"/>
    </xf>
    <xf numFmtId="1" fontId="11" fillId="0" borderId="22" xfId="6" applyNumberFormat="1" applyFont="1" applyBorder="1" applyAlignment="1" applyProtection="1">
      <alignment horizontal="center" vertical="center" wrapText="1"/>
      <protection locked="0"/>
    </xf>
    <xf numFmtId="1" fontId="11" fillId="0" borderId="22" xfId="6" applyNumberFormat="1" applyFont="1" applyBorder="1" applyAlignment="1" applyProtection="1">
      <alignment horizontal="center" vertical="center"/>
      <protection locked="0"/>
    </xf>
    <xf numFmtId="0" fontId="13" fillId="0" borderId="0" xfId="6" applyFont="1" applyAlignment="1" applyProtection="1">
      <alignment horizontal="center"/>
      <protection locked="0"/>
    </xf>
    <xf numFmtId="0" fontId="2" fillId="0" borderId="25" xfId="6" applyBorder="1" applyProtection="1">
      <protection locked="0"/>
    </xf>
    <xf numFmtId="0" fontId="2" fillId="0" borderId="26" xfId="6" applyBorder="1" applyProtection="1">
      <protection locked="0"/>
    </xf>
    <xf numFmtId="0" fontId="2" fillId="0" borderId="27" xfId="6" applyBorder="1" applyProtection="1">
      <protection locked="0"/>
    </xf>
    <xf numFmtId="0" fontId="12" fillId="0" borderId="28" xfId="6" applyFont="1" applyBorder="1" applyAlignment="1">
      <alignment horizontal="center" vertical="center"/>
    </xf>
    <xf numFmtId="0" fontId="7" fillId="0" borderId="0" xfId="6" applyFont="1" applyAlignment="1" applyProtection="1">
      <alignment horizontal="right"/>
      <protection locked="0"/>
    </xf>
    <xf numFmtId="164" fontId="7" fillId="5" borderId="0" xfId="6" applyNumberFormat="1" applyFont="1" applyFill="1" applyProtection="1">
      <protection locked="0"/>
    </xf>
    <xf numFmtId="0" fontId="2" fillId="5" borderId="0" xfId="6" applyFill="1" applyProtection="1">
      <protection locked="0"/>
    </xf>
    <xf numFmtId="0" fontId="6" fillId="7" borderId="4" xfId="6" applyFont="1" applyFill="1" applyBorder="1" applyAlignment="1" applyProtection="1">
      <alignment horizontal="center" vertical="center"/>
      <protection locked="0"/>
    </xf>
    <xf numFmtId="0" fontId="2" fillId="0" borderId="7" xfId="6" applyBorder="1" applyAlignment="1">
      <alignment horizontal="center" vertical="center"/>
    </xf>
    <xf numFmtId="165" fontId="6" fillId="7" borderId="16" xfId="6" applyNumberFormat="1" applyFont="1" applyFill="1" applyBorder="1" applyAlignment="1" applyProtection="1">
      <alignment horizontal="center" vertical="center" wrapText="1"/>
      <protection locked="0"/>
    </xf>
    <xf numFmtId="165" fontId="6" fillId="7" borderId="17" xfId="6" applyNumberFormat="1" applyFont="1" applyFill="1" applyBorder="1" applyAlignment="1" applyProtection="1">
      <alignment horizontal="center" vertical="center" wrapText="1"/>
      <protection locked="0"/>
    </xf>
    <xf numFmtId="1" fontId="6" fillId="7" borderId="1" xfId="6" applyNumberFormat="1" applyFont="1" applyFill="1" applyBorder="1" applyAlignment="1" applyProtection="1">
      <alignment horizontal="center" vertical="center"/>
      <protection locked="0"/>
    </xf>
    <xf numFmtId="0" fontId="2" fillId="0" borderId="6" xfId="6" applyBorder="1" applyAlignment="1">
      <alignment horizontal="center" vertical="center"/>
    </xf>
    <xf numFmtId="165" fontId="6" fillId="7" borderId="1" xfId="6" applyNumberFormat="1" applyFont="1" applyFill="1" applyBorder="1" applyAlignment="1" applyProtection="1">
      <alignment horizontal="center" vertical="center" wrapText="1"/>
      <protection locked="0"/>
    </xf>
    <xf numFmtId="1" fontId="11" fillId="0" borderId="24" xfId="6" applyNumberFormat="1" applyFont="1" applyBorder="1" applyAlignment="1" applyProtection="1">
      <alignment horizontal="center" vertical="center"/>
      <protection locked="0"/>
    </xf>
    <xf numFmtId="0" fontId="12" fillId="0" borderId="30" xfId="6" applyFont="1" applyBorder="1" applyAlignment="1">
      <alignment horizontal="center" vertical="center"/>
    </xf>
    <xf numFmtId="165" fontId="11" fillId="0" borderId="22" xfId="6" applyNumberFormat="1" applyFont="1" applyBorder="1" applyAlignment="1" applyProtection="1">
      <alignment horizontal="center" vertical="center" wrapText="1"/>
      <protection locked="0"/>
    </xf>
    <xf numFmtId="0" fontId="12" fillId="0" borderId="28" xfId="6" applyFont="1" applyBorder="1" applyAlignment="1">
      <alignment horizontal="center" vertical="center"/>
    </xf>
    <xf numFmtId="1" fontId="11" fillId="0" borderId="22" xfId="6" applyNumberFormat="1" applyFont="1" applyBorder="1" applyAlignment="1" applyProtection="1">
      <alignment horizontal="center" vertical="center" wrapText="1"/>
      <protection locked="0"/>
    </xf>
    <xf numFmtId="1" fontId="11" fillId="0" borderId="22" xfId="6" applyNumberFormat="1" applyFont="1" applyBorder="1" applyAlignment="1" applyProtection="1">
      <alignment horizontal="center" vertical="center"/>
      <protection locked="0"/>
    </xf>
    <xf numFmtId="1" fontId="11" fillId="0" borderId="23" xfId="6" applyNumberFormat="1" applyFont="1" applyBorder="1" applyAlignment="1" applyProtection="1">
      <alignment horizontal="center" vertical="center"/>
      <protection locked="0"/>
    </xf>
    <xf numFmtId="0" fontId="12" fillId="0" borderId="29" xfId="6" applyFont="1" applyBorder="1" applyAlignment="1">
      <alignment horizontal="center" vertical="center"/>
    </xf>
    <xf numFmtId="10" fontId="9" fillId="4" borderId="0" xfId="6" applyNumberFormat="1" applyFont="1" applyFill="1" applyAlignment="1" applyProtection="1">
      <alignment horizontal="left" vertical="center" wrapText="1"/>
      <protection locked="0"/>
    </xf>
    <xf numFmtId="0" fontId="0" fillId="0" borderId="0" xfId="0" applyAlignment="1">
      <alignment wrapText="1"/>
    </xf>
    <xf numFmtId="0" fontId="6" fillId="7" borderId="3" xfId="6" applyFont="1" applyFill="1" applyBorder="1" applyAlignment="1" applyProtection="1">
      <alignment horizontal="center" vertical="center"/>
      <protection locked="0"/>
    </xf>
    <xf numFmtId="0" fontId="2" fillId="0" borderId="5" xfId="6" applyBorder="1" applyAlignment="1">
      <alignment horizontal="center" vertical="center"/>
    </xf>
    <xf numFmtId="165" fontId="6" fillId="7" borderId="1" xfId="6" applyNumberFormat="1" applyFont="1" applyFill="1" applyBorder="1" applyAlignment="1" applyProtection="1">
      <alignment horizontal="center" vertical="center"/>
      <protection locked="0"/>
    </xf>
    <xf numFmtId="0" fontId="2" fillId="0" borderId="1" xfId="6" applyBorder="1" applyAlignment="1">
      <alignment horizontal="center" vertical="center"/>
    </xf>
    <xf numFmtId="1" fontId="6" fillId="7" borderId="1" xfId="6" applyNumberFormat="1" applyFont="1" applyFill="1" applyBorder="1" applyAlignment="1" applyProtection="1">
      <alignment horizontal="center" vertical="center" wrapText="1"/>
      <protection locked="0"/>
    </xf>
    <xf numFmtId="0" fontId="15" fillId="0" borderId="0" xfId="8" applyFont="1" applyAlignment="1" applyProtection="1">
      <alignment horizontal="centerContinuous" vertical="center"/>
      <protection locked="0"/>
    </xf>
    <xf numFmtId="0" fontId="1" fillId="0" borderId="0" xfId="8" applyAlignment="1" applyProtection="1">
      <alignment horizontal="centerContinuous" vertical="center"/>
      <protection locked="0"/>
    </xf>
    <xf numFmtId="0" fontId="1" fillId="0" borderId="0" xfId="8" applyProtection="1">
      <protection locked="0"/>
    </xf>
    <xf numFmtId="0" fontId="7" fillId="0" borderId="0" xfId="8" applyFont="1" applyAlignment="1" applyProtection="1">
      <alignment horizontal="center" vertical="center"/>
      <protection locked="0"/>
    </xf>
    <xf numFmtId="0" fontId="8" fillId="2" borderId="1" xfId="8" applyFont="1" applyFill="1" applyBorder="1" applyAlignment="1" applyProtection="1">
      <alignment horizontal="center" vertical="center" wrapText="1"/>
      <protection locked="0"/>
    </xf>
    <xf numFmtId="0" fontId="8" fillId="2" borderId="1" xfId="8" quotePrefix="1" applyFont="1" applyFill="1" applyBorder="1" applyAlignment="1" applyProtection="1">
      <alignment horizontal="center" vertical="center" wrapText="1"/>
      <protection locked="0"/>
    </xf>
    <xf numFmtId="10" fontId="9" fillId="4" borderId="0" xfId="8" applyNumberFormat="1" applyFont="1" applyFill="1" applyAlignment="1" applyProtection="1">
      <alignment horizontal="left" vertical="center" wrapText="1"/>
      <protection locked="0"/>
    </xf>
    <xf numFmtId="0" fontId="8" fillId="3" borderId="1" xfId="8" applyFont="1" applyFill="1" applyBorder="1" applyAlignment="1">
      <alignment horizontal="center" vertical="center"/>
    </xf>
    <xf numFmtId="0" fontId="8" fillId="3" borderId="1" xfId="8" applyFont="1" applyFill="1" applyBorder="1" applyAlignment="1" applyProtection="1">
      <alignment horizontal="center" vertical="center"/>
      <protection locked="0"/>
    </xf>
    <xf numFmtId="9" fontId="8" fillId="3" borderId="1" xfId="8" applyNumberFormat="1" applyFont="1" applyFill="1" applyBorder="1" applyAlignment="1">
      <alignment horizontal="center" vertical="center"/>
    </xf>
    <xf numFmtId="164" fontId="8" fillId="3" borderId="1" xfId="8" applyNumberFormat="1" applyFont="1" applyFill="1" applyBorder="1" applyAlignment="1">
      <alignment horizontal="center" vertical="center"/>
    </xf>
    <xf numFmtId="164" fontId="8" fillId="3" borderId="1" xfId="9" applyNumberFormat="1" applyFont="1" applyFill="1" applyBorder="1" applyAlignment="1" applyProtection="1">
      <alignment horizontal="center" vertical="center"/>
      <protection locked="0"/>
    </xf>
    <xf numFmtId="0" fontId="1" fillId="0" borderId="0" xfId="8" applyAlignment="1" applyProtection="1">
      <alignment horizontal="center"/>
      <protection locked="0"/>
    </xf>
    <xf numFmtId="0" fontId="1" fillId="0" borderId="0" xfId="8" applyAlignment="1" applyProtection="1">
      <alignment horizontal="left" vertical="center" wrapText="1"/>
      <protection locked="0"/>
    </xf>
    <xf numFmtId="0" fontId="1" fillId="0" borderId="10" xfId="8" applyBorder="1" applyAlignment="1" applyProtection="1">
      <alignment horizontal="center" wrapText="1"/>
      <protection locked="0"/>
    </xf>
    <xf numFmtId="0" fontId="7" fillId="0" borderId="11" xfId="8" applyFont="1" applyBorder="1" applyAlignment="1" applyProtection="1">
      <alignment horizontal="centerContinuous"/>
      <protection locked="0"/>
    </xf>
    <xf numFmtId="0" fontId="1" fillId="0" borderId="12" xfId="8" applyBorder="1" applyAlignment="1" applyProtection="1">
      <alignment horizontal="centerContinuous"/>
      <protection locked="0"/>
    </xf>
    <xf numFmtId="0" fontId="1" fillId="0" borderId="13" xfId="8" applyBorder="1" applyAlignment="1" applyProtection="1">
      <alignment horizontal="centerContinuous"/>
      <protection locked="0"/>
    </xf>
    <xf numFmtId="0" fontId="10" fillId="0" borderId="0" xfId="8" applyFont="1" applyProtection="1">
      <protection locked="0"/>
    </xf>
    <xf numFmtId="167" fontId="7" fillId="0" borderId="0" xfId="8" applyNumberFormat="1" applyFont="1" applyAlignment="1" applyProtection="1">
      <alignment horizontal="center"/>
      <protection locked="0"/>
    </xf>
    <xf numFmtId="0" fontId="1" fillId="7" borderId="0" xfId="8" applyFill="1" applyAlignment="1" applyProtection="1">
      <alignment horizontal="center"/>
      <protection locked="0"/>
    </xf>
    <xf numFmtId="164" fontId="7" fillId="5" borderId="14" xfId="8" applyNumberFormat="1" applyFont="1" applyFill="1" applyBorder="1" applyAlignment="1" applyProtection="1">
      <alignment horizontal="center"/>
      <protection locked="0"/>
    </xf>
    <xf numFmtId="0" fontId="1" fillId="5" borderId="15" xfId="8" applyFill="1" applyBorder="1" applyAlignment="1" applyProtection="1">
      <alignment horizontal="center"/>
      <protection locked="0"/>
    </xf>
    <xf numFmtId="164" fontId="7" fillId="5" borderId="15" xfId="8" applyNumberFormat="1" applyFont="1" applyFill="1" applyBorder="1" applyAlignment="1" applyProtection="1">
      <alignment horizontal="center"/>
      <protection locked="0"/>
    </xf>
    <xf numFmtId="0" fontId="6" fillId="7" borderId="3" xfId="8" applyFont="1" applyFill="1" applyBorder="1" applyAlignment="1" applyProtection="1">
      <alignment horizontal="center" vertical="center"/>
      <protection locked="0"/>
    </xf>
    <xf numFmtId="1" fontId="6" fillId="7" borderId="1" xfId="8" applyNumberFormat="1" applyFont="1" applyFill="1" applyBorder="1" applyAlignment="1" applyProtection="1">
      <alignment horizontal="center" vertical="center"/>
      <protection locked="0"/>
    </xf>
    <xf numFmtId="165" fontId="6" fillId="7" borderId="1" xfId="8" applyNumberFormat="1" applyFont="1" applyFill="1" applyBorder="1" applyAlignment="1" applyProtection="1">
      <alignment horizontal="center" vertical="center"/>
      <protection locked="0"/>
    </xf>
    <xf numFmtId="0" fontId="1" fillId="0" borderId="1" xfId="8" applyBorder="1" applyAlignment="1">
      <alignment horizontal="center" vertical="center"/>
    </xf>
    <xf numFmtId="1" fontId="6" fillId="7" borderId="1" xfId="8" applyNumberFormat="1" applyFont="1" applyFill="1" applyBorder="1" applyAlignment="1" applyProtection="1">
      <alignment horizontal="center" vertical="center" wrapText="1"/>
      <protection locked="0"/>
    </xf>
    <xf numFmtId="1" fontId="6" fillId="7" borderId="1" xfId="8" applyNumberFormat="1" applyFont="1" applyFill="1" applyBorder="1" applyAlignment="1" applyProtection="1">
      <alignment horizontal="center" vertical="center" wrapText="1"/>
      <protection locked="0"/>
    </xf>
    <xf numFmtId="1" fontId="6" fillId="7" borderId="1" xfId="8" applyNumberFormat="1" applyFont="1" applyFill="1" applyBorder="1" applyAlignment="1" applyProtection="1">
      <alignment horizontal="center" vertical="center"/>
      <protection locked="0"/>
    </xf>
    <xf numFmtId="165" fontId="6" fillId="7" borderId="1" xfId="8" applyNumberFormat="1" applyFont="1" applyFill="1" applyBorder="1" applyAlignment="1" applyProtection="1">
      <alignment horizontal="center" vertical="center" wrapText="1"/>
      <protection locked="0"/>
    </xf>
    <xf numFmtId="0" fontId="6" fillId="7" borderId="4" xfId="8" applyFont="1" applyFill="1" applyBorder="1" applyAlignment="1" applyProtection="1">
      <alignment horizontal="center" vertical="center"/>
      <protection locked="0"/>
    </xf>
    <xf numFmtId="0" fontId="6" fillId="7" borderId="16" xfId="8" applyFont="1" applyFill="1" applyBorder="1" applyAlignment="1" applyProtection="1">
      <alignment horizontal="center" vertical="center"/>
      <protection locked="0"/>
    </xf>
    <xf numFmtId="0" fontId="1" fillId="0" borderId="5" xfId="8" applyBorder="1" applyAlignment="1">
      <alignment horizontal="center" vertical="center"/>
    </xf>
    <xf numFmtId="0" fontId="1" fillId="0" borderId="6" xfId="8" applyBorder="1" applyAlignment="1">
      <alignment horizontal="center" vertical="center"/>
    </xf>
    <xf numFmtId="1" fontId="6" fillId="7" borderId="6" xfId="8" applyNumberFormat="1" applyFont="1" applyFill="1" applyBorder="1" applyAlignment="1" applyProtection="1">
      <alignment horizontal="center" vertical="center"/>
      <protection locked="0"/>
    </xf>
    <xf numFmtId="0" fontId="1" fillId="0" borderId="6" xfId="8" applyBorder="1" applyAlignment="1">
      <alignment horizontal="center" vertical="center"/>
    </xf>
    <xf numFmtId="0" fontId="1" fillId="0" borderId="7" xfId="8" applyBorder="1" applyAlignment="1">
      <alignment horizontal="center" vertical="center"/>
    </xf>
    <xf numFmtId="0" fontId="0" fillId="0" borderId="17" xfId="0" applyBorder="1" applyAlignment="1">
      <alignment horizontal="center" vertical="center"/>
    </xf>
    <xf numFmtId="0" fontId="6" fillId="8" borderId="0" xfId="8" applyFont="1" applyFill="1" applyAlignment="1" applyProtection="1">
      <alignment horizontal="center" vertical="center"/>
      <protection locked="0"/>
    </xf>
    <xf numFmtId="168" fontId="1" fillId="0" borderId="8" xfId="8" applyNumberFormat="1" applyBorder="1" applyAlignment="1" applyProtection="1">
      <alignment horizontal="center" vertical="center"/>
      <protection locked="0"/>
    </xf>
    <xf numFmtId="0" fontId="1" fillId="0" borderId="8" xfId="8" applyBorder="1" applyAlignment="1" applyProtection="1">
      <alignment horizontal="center" vertical="center"/>
      <protection locked="0"/>
    </xf>
    <xf numFmtId="0" fontId="7" fillId="0" borderId="8" xfId="8" applyFont="1" applyBorder="1" applyAlignment="1" applyProtection="1">
      <alignment horizontal="center" vertical="center"/>
      <protection locked="0"/>
    </xf>
    <xf numFmtId="0" fontId="1" fillId="7" borderId="8" xfId="8" applyFill="1" applyBorder="1" applyAlignment="1" applyProtection="1">
      <alignment horizontal="center" vertical="center"/>
      <protection locked="0"/>
    </xf>
    <xf numFmtId="0" fontId="12" fillId="0" borderId="8" xfId="8" applyFont="1" applyBorder="1" applyAlignment="1" applyProtection="1">
      <alignment horizontal="center" vertical="center"/>
      <protection locked="0"/>
    </xf>
    <xf numFmtId="14" fontId="12" fillId="0" borderId="8" xfId="8" applyNumberFormat="1" applyFont="1" applyBorder="1" applyAlignment="1" applyProtection="1">
      <alignment horizontal="center" vertical="center"/>
      <protection locked="0"/>
    </xf>
    <xf numFmtId="0" fontId="16" fillId="0" borderId="9" xfId="8" applyFont="1" applyBorder="1" applyAlignment="1" applyProtection="1">
      <alignment horizontal="left" vertical="center" wrapText="1"/>
      <protection locked="0"/>
    </xf>
    <xf numFmtId="0" fontId="16" fillId="0" borderId="9" xfId="8" applyFont="1" applyBorder="1" applyAlignment="1" applyProtection="1">
      <alignment horizontal="left" vertical="center" wrapText="1"/>
      <protection locked="0"/>
    </xf>
    <xf numFmtId="0" fontId="12" fillId="0" borderId="9" xfId="8" applyFont="1" applyBorder="1" applyAlignment="1" applyProtection="1">
      <alignment horizontal="left" vertical="center" wrapText="1"/>
      <protection locked="0"/>
    </xf>
    <xf numFmtId="0" fontId="0" fillId="0" borderId="27" xfId="0" applyBorder="1" applyAlignment="1">
      <alignment horizontal="left" vertical="center" wrapText="1"/>
    </xf>
    <xf numFmtId="0" fontId="0" fillId="0" borderId="27" xfId="0" applyBorder="1" applyAlignment="1">
      <alignment horizontal="left" vertical="center" wrapText="1"/>
    </xf>
    <xf numFmtId="168" fontId="1" fillId="9" borderId="8" xfId="8" quotePrefix="1" applyNumberFormat="1" applyFill="1" applyBorder="1" applyAlignment="1" applyProtection="1">
      <alignment horizontal="center" vertical="center"/>
      <protection locked="0"/>
    </xf>
    <xf numFmtId="0" fontId="1" fillId="9" borderId="8" xfId="8" applyFill="1" applyBorder="1" applyAlignment="1" applyProtection="1">
      <alignment horizontal="center" vertical="center"/>
      <protection locked="0"/>
    </xf>
    <xf numFmtId="0" fontId="7" fillId="9" borderId="8" xfId="8" applyFont="1" applyFill="1" applyBorder="1" applyAlignment="1" applyProtection="1">
      <alignment horizontal="center" vertical="center"/>
      <protection locked="0"/>
    </xf>
    <xf numFmtId="0" fontId="12" fillId="9" borderId="8" xfId="8" applyFont="1" applyFill="1" applyBorder="1" applyAlignment="1" applyProtection="1">
      <alignment horizontal="center" vertical="center"/>
      <protection locked="0"/>
    </xf>
    <xf numFmtId="14" fontId="12" fillId="9" borderId="8" xfId="8" applyNumberFormat="1" applyFont="1" applyFill="1" applyBorder="1" applyAlignment="1" applyProtection="1">
      <alignment horizontal="center" vertical="center"/>
      <protection locked="0"/>
    </xf>
    <xf numFmtId="168" fontId="1" fillId="0" borderId="8" xfId="8" quotePrefix="1" applyNumberFormat="1" applyBorder="1" applyAlignment="1" applyProtection="1">
      <alignment horizontal="center" vertical="center"/>
      <protection locked="0"/>
    </xf>
    <xf numFmtId="0" fontId="0" fillId="0" borderId="31" xfId="0" applyBorder="1" applyAlignment="1">
      <alignment horizontal="left" vertical="center" wrapText="1"/>
    </xf>
    <xf numFmtId="0" fontId="0" fillId="0" borderId="31" xfId="0" applyBorder="1" applyAlignment="1">
      <alignment horizontal="left" vertical="center" wrapText="1"/>
    </xf>
    <xf numFmtId="0" fontId="16" fillId="9" borderId="8" xfId="8" applyFont="1" applyFill="1" applyBorder="1" applyAlignment="1" applyProtection="1">
      <alignment horizontal="left" vertical="center" wrapText="1"/>
      <protection locked="0"/>
    </xf>
    <xf numFmtId="0" fontId="16" fillId="0" borderId="8" xfId="8" applyFont="1" applyBorder="1" applyAlignment="1" applyProtection="1">
      <alignment horizontal="left" vertical="center" wrapText="1"/>
      <protection locked="0"/>
    </xf>
    <xf numFmtId="168" fontId="1" fillId="9" borderId="8" xfId="8" applyNumberFormat="1" applyFill="1" applyBorder="1" applyAlignment="1" applyProtection="1">
      <alignment horizontal="center" vertical="center"/>
      <protection locked="0"/>
    </xf>
    <xf numFmtId="0" fontId="19" fillId="0" borderId="8" xfId="8" applyFont="1" applyBorder="1" applyAlignment="1" applyProtection="1">
      <alignment horizontal="left" vertical="center" wrapText="1"/>
      <protection locked="0"/>
    </xf>
    <xf numFmtId="0" fontId="18" fillId="8" borderId="0" xfId="8" applyFont="1" applyFill="1" applyAlignment="1" applyProtection="1">
      <alignment horizontal="center" vertical="center"/>
      <protection locked="0"/>
    </xf>
    <xf numFmtId="168" fontId="1" fillId="9" borderId="9" xfId="8" applyNumberFormat="1" applyFill="1" applyBorder="1" applyAlignment="1" applyProtection="1">
      <alignment horizontal="center" vertical="center"/>
      <protection locked="0"/>
    </xf>
    <xf numFmtId="0" fontId="1" fillId="9" borderId="9" xfId="8" applyFill="1" applyBorder="1" applyAlignment="1" applyProtection="1">
      <alignment horizontal="center" vertical="center"/>
      <protection locked="0"/>
    </xf>
    <xf numFmtId="0" fontId="19" fillId="9" borderId="8" xfId="8" applyFont="1" applyFill="1" applyBorder="1" applyAlignment="1" applyProtection="1">
      <alignment horizontal="left" vertical="center" wrapText="1"/>
      <protection locked="0"/>
    </xf>
    <xf numFmtId="0" fontId="12" fillId="0" borderId="9" xfId="8" applyFont="1" applyBorder="1" applyAlignment="1" applyProtection="1">
      <alignment horizontal="left" vertical="center" wrapText="1"/>
      <protection locked="0"/>
    </xf>
    <xf numFmtId="0" fontId="0" fillId="0" borderId="27" xfId="0" applyBorder="1" applyAlignment="1">
      <alignment horizontal="left" wrapText="1"/>
    </xf>
    <xf numFmtId="168" fontId="1" fillId="0" borderId="8" xfId="8" applyNumberFormat="1" applyBorder="1" applyAlignment="1">
      <alignment horizontal="center" vertical="center"/>
    </xf>
    <xf numFmtId="166" fontId="1" fillId="0" borderId="8" xfId="8" applyNumberFormat="1" applyBorder="1" applyAlignment="1">
      <alignment horizontal="center" vertical="center"/>
    </xf>
    <xf numFmtId="1" fontId="1" fillId="0" borderId="8" xfId="8" applyNumberFormat="1" applyBorder="1" applyAlignment="1">
      <alignment horizontal="center" vertical="center"/>
    </xf>
    <xf numFmtId="0" fontId="16" fillId="0" borderId="8" xfId="8" applyFont="1" applyBorder="1" applyAlignment="1" applyProtection="1">
      <alignment horizontal="left" vertical="top" wrapText="1"/>
      <protection locked="0"/>
    </xf>
    <xf numFmtId="0" fontId="0" fillId="0" borderId="31" xfId="0" applyBorder="1" applyAlignment="1">
      <alignment horizontal="left" wrapText="1"/>
    </xf>
    <xf numFmtId="0" fontId="17" fillId="0" borderId="8" xfId="8" applyFont="1" applyBorder="1" applyAlignment="1" applyProtection="1">
      <alignment horizontal="left" vertical="center" wrapText="1"/>
      <protection locked="0"/>
    </xf>
    <xf numFmtId="0" fontId="16" fillId="9" borderId="8" xfId="8" applyFont="1" applyFill="1" applyBorder="1" applyAlignment="1" applyProtection="1">
      <alignment horizontal="left" vertical="top" wrapText="1"/>
      <protection locked="0"/>
    </xf>
    <xf numFmtId="168" fontId="1" fillId="0" borderId="9" xfId="8" applyNumberFormat="1" applyBorder="1" applyAlignment="1" applyProtection="1">
      <alignment horizontal="center" vertical="center"/>
      <protection locked="0"/>
    </xf>
    <xf numFmtId="0" fontId="1" fillId="0" borderId="9" xfId="8" applyBorder="1" applyAlignment="1" applyProtection="1">
      <alignment horizontal="center" vertical="center"/>
      <protection locked="0"/>
    </xf>
    <xf numFmtId="0" fontId="12" fillId="0" borderId="8" xfId="8" applyFont="1" applyBorder="1" applyAlignment="1" applyProtection="1">
      <alignment horizontal="left" vertical="top" wrapText="1"/>
      <protection locked="0"/>
    </xf>
    <xf numFmtId="0" fontId="1" fillId="9" borderId="8" xfId="8" applyFill="1" applyBorder="1" applyAlignment="1" applyProtection="1">
      <alignment horizontal="left" vertical="center" wrapText="1"/>
      <protection locked="0"/>
    </xf>
    <xf numFmtId="0" fontId="1" fillId="0" borderId="8" xfId="8" applyBorder="1" applyAlignment="1" applyProtection="1">
      <alignment horizontal="left" vertical="center" wrapText="1"/>
      <protection locked="0"/>
    </xf>
    <xf numFmtId="168" fontId="1" fillId="0" borderId="18" xfId="8" applyNumberFormat="1" applyBorder="1" applyAlignment="1" applyProtection="1">
      <alignment horizontal="center" vertical="center"/>
      <protection locked="0"/>
    </xf>
    <xf numFmtId="0" fontId="1" fillId="0" borderId="18" xfId="8" applyBorder="1" applyAlignment="1" applyProtection="1">
      <alignment horizontal="center" vertical="center"/>
      <protection locked="0"/>
    </xf>
    <xf numFmtId="0" fontId="7" fillId="0" borderId="18" xfId="8" applyFont="1" applyBorder="1" applyAlignment="1" applyProtection="1">
      <alignment horizontal="center" vertical="center"/>
      <protection locked="0"/>
    </xf>
    <xf numFmtId="0" fontId="1" fillId="7" borderId="18" xfId="8" applyFill="1" applyBorder="1" applyAlignment="1" applyProtection="1">
      <alignment horizontal="center" vertical="center"/>
      <protection locked="0"/>
    </xf>
    <xf numFmtId="0" fontId="12" fillId="0" borderId="18" xfId="8" applyFont="1" applyBorder="1" applyAlignment="1" applyProtection="1">
      <alignment horizontal="center" vertical="center"/>
      <protection locked="0"/>
    </xf>
    <xf numFmtId="14" fontId="12" fillId="0" borderId="18" xfId="8" applyNumberFormat="1" applyFont="1" applyBorder="1" applyAlignment="1" applyProtection="1">
      <alignment horizontal="center" vertical="center"/>
      <protection locked="0"/>
    </xf>
    <xf numFmtId="0" fontId="1" fillId="0" borderId="18" xfId="8" applyBorder="1" applyAlignment="1" applyProtection="1">
      <alignment horizontal="left" vertical="center" wrapText="1"/>
      <protection locked="0"/>
    </xf>
    <xf numFmtId="168" fontId="1" fillId="9" borderId="19" xfId="8" applyNumberFormat="1" applyFill="1" applyBorder="1" applyAlignment="1" applyProtection="1">
      <alignment horizontal="center" vertical="center"/>
      <protection locked="0"/>
    </xf>
    <xf numFmtId="0" fontId="1" fillId="9" borderId="19" xfId="8" applyFill="1" applyBorder="1" applyAlignment="1" applyProtection="1">
      <alignment horizontal="center" vertical="center"/>
      <protection locked="0"/>
    </xf>
    <xf numFmtId="0" fontId="7" fillId="9" borderId="19" xfId="8" applyFont="1" applyFill="1" applyBorder="1" applyAlignment="1" applyProtection="1">
      <alignment horizontal="center" vertical="center"/>
      <protection locked="0"/>
    </xf>
    <xf numFmtId="0" fontId="1" fillId="7" borderId="19" xfId="8" applyFill="1" applyBorder="1" applyAlignment="1" applyProtection="1">
      <alignment horizontal="center" vertical="center"/>
      <protection locked="0"/>
    </xf>
    <xf numFmtId="0" fontId="12" fillId="9" borderId="19" xfId="8" applyFont="1" applyFill="1" applyBorder="1" applyAlignment="1" applyProtection="1">
      <alignment horizontal="center" vertical="center"/>
      <protection locked="0"/>
    </xf>
    <xf numFmtId="14" fontId="12" fillId="9" borderId="19" xfId="8" applyNumberFormat="1" applyFont="1" applyFill="1" applyBorder="1" applyAlignment="1" applyProtection="1">
      <alignment horizontal="center" vertical="center"/>
      <protection locked="0"/>
    </xf>
    <xf numFmtId="0" fontId="1" fillId="9" borderId="19" xfId="8" applyFill="1" applyBorder="1" applyAlignment="1" applyProtection="1">
      <alignment horizontal="left" vertical="center" wrapText="1"/>
      <protection locked="0"/>
    </xf>
    <xf numFmtId="0" fontId="12" fillId="0" borderId="8" xfId="8" applyFont="1" applyBorder="1" applyAlignment="1" applyProtection="1">
      <alignment horizontal="left" vertical="center" wrapText="1"/>
      <protection locked="0"/>
    </xf>
    <xf numFmtId="16" fontId="12" fillId="9" borderId="8" xfId="8" applyNumberFormat="1" applyFont="1" applyFill="1" applyBorder="1" applyAlignment="1" applyProtection="1">
      <alignment horizontal="center" vertical="center"/>
      <protection locked="0"/>
    </xf>
    <xf numFmtId="0" fontId="1" fillId="11" borderId="8" xfId="8" applyFill="1" applyBorder="1" applyAlignment="1" applyProtection="1">
      <alignment horizontal="left" vertical="center" wrapText="1"/>
      <protection locked="0"/>
    </xf>
    <xf numFmtId="168" fontId="1" fillId="9" borderId="8" xfId="8" applyNumberFormat="1" applyFill="1" applyBorder="1" applyAlignment="1">
      <alignment horizontal="center" vertical="center"/>
    </xf>
    <xf numFmtId="166" fontId="1" fillId="9" borderId="8" xfId="8" applyNumberFormat="1" applyFill="1" applyBorder="1" applyAlignment="1">
      <alignment horizontal="center" vertical="center"/>
    </xf>
    <xf numFmtId="1" fontId="1" fillId="9" borderId="8" xfId="8" applyNumberFormat="1" applyFill="1" applyBorder="1" applyAlignment="1">
      <alignment horizontal="center" vertical="center"/>
    </xf>
    <xf numFmtId="16" fontId="12" fillId="0" borderId="8" xfId="8" applyNumberFormat="1" applyFont="1" applyBorder="1" applyAlignment="1" applyProtection="1">
      <alignment horizontal="center" vertical="center"/>
      <protection locked="0"/>
    </xf>
    <xf numFmtId="0" fontId="1" fillId="0" borderId="9" xfId="8" applyBorder="1" applyAlignment="1" applyProtection="1">
      <alignment horizontal="left" vertical="center" wrapText="1"/>
      <protection locked="0"/>
    </xf>
    <xf numFmtId="0" fontId="7" fillId="0" borderId="0" xfId="8" applyFont="1" applyAlignment="1" applyProtection="1">
      <alignment horizontal="centerContinuous"/>
      <protection locked="0"/>
    </xf>
    <xf numFmtId="0" fontId="1" fillId="0" borderId="2" xfId="8" applyBorder="1" applyAlignment="1" applyProtection="1">
      <alignment horizontal="centerContinuous"/>
      <protection locked="0"/>
    </xf>
    <xf numFmtId="0" fontId="7" fillId="0" borderId="20" xfId="8" applyFont="1" applyBorder="1" applyAlignment="1" applyProtection="1">
      <alignment horizontal="centerContinuous"/>
      <protection locked="0"/>
    </xf>
    <xf numFmtId="0" fontId="1" fillId="0" borderId="21" xfId="8" applyBorder="1" applyAlignment="1" applyProtection="1">
      <alignment horizontal="centerContinuous"/>
      <protection locked="0"/>
    </xf>
    <xf numFmtId="0" fontId="1" fillId="0" borderId="9" xfId="8" applyBorder="1" applyAlignment="1" applyProtection="1">
      <alignment horizontal="centerContinuous"/>
      <protection locked="0"/>
    </xf>
    <xf numFmtId="1" fontId="11" fillId="0" borderId="22" xfId="8" applyNumberFormat="1" applyFont="1" applyBorder="1" applyAlignment="1" applyProtection="1">
      <alignment horizontal="center" vertical="center" wrapText="1"/>
      <protection locked="0"/>
    </xf>
    <xf numFmtId="1" fontId="11" fillId="0" borderId="22" xfId="8" applyNumberFormat="1" applyFont="1" applyBorder="1" applyAlignment="1" applyProtection="1">
      <alignment horizontal="center" vertical="center" wrapText="1"/>
      <protection locked="0"/>
    </xf>
    <xf numFmtId="1" fontId="11" fillId="0" borderId="22" xfId="8" applyNumberFormat="1" applyFont="1" applyBorder="1" applyAlignment="1" applyProtection="1">
      <alignment horizontal="center" vertical="center"/>
      <protection locked="0"/>
    </xf>
    <xf numFmtId="1" fontId="11" fillId="0" borderId="22" xfId="8" applyNumberFormat="1" applyFont="1" applyBorder="1" applyAlignment="1" applyProtection="1">
      <alignment horizontal="center" vertical="center"/>
      <protection locked="0"/>
    </xf>
    <xf numFmtId="1" fontId="11" fillId="0" borderId="23" xfId="8" applyNumberFormat="1" applyFont="1" applyBorder="1" applyAlignment="1" applyProtection="1">
      <alignment horizontal="center" vertical="center"/>
      <protection locked="0"/>
    </xf>
    <xf numFmtId="1" fontId="11" fillId="0" borderId="24" xfId="8" applyNumberFormat="1" applyFont="1" applyBorder="1" applyAlignment="1" applyProtection="1">
      <alignment horizontal="center" vertical="center"/>
      <protection locked="0"/>
    </xf>
    <xf numFmtId="165" fontId="11" fillId="0" borderId="22" xfId="8" applyNumberFormat="1" applyFont="1" applyBorder="1" applyAlignment="1" applyProtection="1">
      <alignment horizontal="center" vertical="center" wrapText="1"/>
      <protection locked="0"/>
    </xf>
    <xf numFmtId="0" fontId="13" fillId="0" borderId="0" xfId="8" applyFont="1" applyAlignment="1" applyProtection="1">
      <alignment horizontal="center"/>
      <protection locked="0"/>
    </xf>
    <xf numFmtId="0" fontId="1" fillId="0" borderId="25" xfId="8" applyBorder="1" applyProtection="1">
      <protection locked="0"/>
    </xf>
    <xf numFmtId="0" fontId="1" fillId="0" borderId="26" xfId="8" applyBorder="1" applyProtection="1">
      <protection locked="0"/>
    </xf>
    <xf numFmtId="0" fontId="1" fillId="0" borderId="27" xfId="8" applyBorder="1" applyProtection="1">
      <protection locked="0"/>
    </xf>
    <xf numFmtId="0" fontId="12" fillId="0" borderId="28" xfId="8" applyFont="1" applyBorder="1" applyAlignment="1">
      <alignment horizontal="center" vertical="center"/>
    </xf>
    <xf numFmtId="0" fontId="12" fillId="0" borderId="28" xfId="8" applyFont="1" applyBorder="1" applyAlignment="1">
      <alignment horizontal="center" vertical="center"/>
    </xf>
    <xf numFmtId="0" fontId="12" fillId="0" borderId="29" xfId="8" applyFont="1" applyBorder="1" applyAlignment="1">
      <alignment horizontal="center" vertical="center"/>
    </xf>
    <xf numFmtId="0" fontId="12" fillId="0" borderId="30" xfId="8" applyFont="1" applyBorder="1" applyAlignment="1">
      <alignment horizontal="center" vertical="center"/>
    </xf>
    <xf numFmtId="0" fontId="7" fillId="0" borderId="0" xfId="8" applyFont="1" applyAlignment="1" applyProtection="1">
      <alignment horizontal="right"/>
      <protection locked="0"/>
    </xf>
    <xf numFmtId="164" fontId="7" fillId="5" borderId="0" xfId="8" applyNumberFormat="1" applyFont="1" applyFill="1" applyProtection="1">
      <protection locked="0"/>
    </xf>
    <xf numFmtId="0" fontId="1" fillId="5" borderId="0" xfId="8" applyFill="1" applyProtection="1">
      <protection locked="0"/>
    </xf>
  </cellXfs>
  <cellStyles count="10">
    <cellStyle name="Hyperlink" xfId="5" builtinId="8"/>
    <cellStyle name="Normal" xfId="0" builtinId="0"/>
    <cellStyle name="Normal 2" xfId="1" xr:uid="{0663D955-C6EA-42B4-AC9D-A2E477A7A554}"/>
    <cellStyle name="Normal 2 2" xfId="6" xr:uid="{2DABF5CF-9B18-4C91-AD57-0A48DA3D99CE}"/>
    <cellStyle name="Normal 2 3" xfId="8" xr:uid="{447084E6-70D6-445A-8411-B9A85B15C6BA}"/>
    <cellStyle name="Normal 3" xfId="3" xr:uid="{85C52FBB-97A6-4937-974E-821C1237D5C4}"/>
    <cellStyle name="Normal 4" xfId="4" xr:uid="{8F1680FF-7A99-4F0A-A7D3-3FC2A757DD9B}"/>
    <cellStyle name="Percent 2" xfId="2" xr:uid="{2B250C4D-830B-48ED-9DE6-5D4A5B1EB19D}"/>
    <cellStyle name="Percent 2 2" xfId="7" xr:uid="{C862D7DD-9376-422C-976F-92EDEC7242DD}"/>
    <cellStyle name="Percent 2 3" xfId="9" xr:uid="{BE9AF265-4CB6-4E82-B839-FB31DFE2D34C}"/>
  </cellStyles>
  <dxfs count="31">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114</xdr:row>
      <xdr:rowOff>1</xdr:rowOff>
    </xdr:from>
    <xdr:to>
      <xdr:col>30</xdr:col>
      <xdr:colOff>1100137</xdr:colOff>
      <xdr:row>181</xdr:row>
      <xdr:rowOff>981754</xdr:rowOff>
    </xdr:to>
    <xdr:pic>
      <xdr:nvPicPr>
        <xdr:cNvPr id="2" name="Picture 1">
          <a:extLst>
            <a:ext uri="{FF2B5EF4-FFF2-40B4-BE49-F238E27FC236}">
              <a16:creationId xmlns:a16="http://schemas.microsoft.com/office/drawing/2014/main" id="{7C440E44-595F-4FC9-BDE3-7593AED9693F}"/>
            </a:ext>
          </a:extLst>
        </xdr:cNvPr>
        <xdr:cNvPicPr>
          <a:picLocks noChangeAspect="1"/>
        </xdr:cNvPicPr>
      </xdr:nvPicPr>
      <xdr:blipFill rotWithShape="1">
        <a:blip xmlns:r="http://schemas.openxmlformats.org/officeDocument/2006/relationships" r:embed="rId1"/>
        <a:srcRect b="15156"/>
        <a:stretch/>
      </xdr:blipFill>
      <xdr:spPr>
        <a:xfrm>
          <a:off x="19933920" y="10043160"/>
          <a:ext cx="4940617" cy="1720894"/>
        </a:xfrm>
        <a:prstGeom prst="rect">
          <a:avLst/>
        </a:prstGeom>
      </xdr:spPr>
    </xdr:pic>
    <xdr:clientData/>
  </xdr:twoCellAnchor>
  <xdr:twoCellAnchor editAs="oneCell">
    <xdr:from>
      <xdr:col>26</xdr:col>
      <xdr:colOff>4590144</xdr:colOff>
      <xdr:row>169</xdr:row>
      <xdr:rowOff>0</xdr:rowOff>
    </xdr:from>
    <xdr:to>
      <xdr:col>30</xdr:col>
      <xdr:colOff>2540</xdr:colOff>
      <xdr:row>181</xdr:row>
      <xdr:rowOff>1103528</xdr:rowOff>
    </xdr:to>
    <xdr:pic>
      <xdr:nvPicPr>
        <xdr:cNvPr id="3" name="Picture 2">
          <a:extLst>
            <a:ext uri="{FF2B5EF4-FFF2-40B4-BE49-F238E27FC236}">
              <a16:creationId xmlns:a16="http://schemas.microsoft.com/office/drawing/2014/main" id="{451137B6-0B25-4275-A4EF-F858A5ED11BA}"/>
            </a:ext>
          </a:extLst>
        </xdr:cNvPr>
        <xdr:cNvPicPr>
          <a:picLocks noChangeAspect="1"/>
        </xdr:cNvPicPr>
      </xdr:nvPicPr>
      <xdr:blipFill rotWithShape="1">
        <a:blip xmlns:r="http://schemas.openxmlformats.org/officeDocument/2006/relationships" r:embed="rId2"/>
        <a:srcRect r="9745"/>
        <a:stretch/>
      </xdr:blipFill>
      <xdr:spPr>
        <a:xfrm>
          <a:off x="19936824" y="10408920"/>
          <a:ext cx="3840116" cy="1476908"/>
        </a:xfrm>
        <a:prstGeom prst="rect">
          <a:avLst/>
        </a:prstGeom>
      </xdr:spPr>
    </xdr:pic>
    <xdr:clientData/>
  </xdr:twoCellAnchor>
  <xdr:twoCellAnchor editAs="oneCell">
    <xdr:from>
      <xdr:col>29</xdr:col>
      <xdr:colOff>934357</xdr:colOff>
      <xdr:row>168</xdr:row>
      <xdr:rowOff>336948</xdr:rowOff>
    </xdr:from>
    <xdr:to>
      <xdr:col>31</xdr:col>
      <xdr:colOff>1120690</xdr:colOff>
      <xdr:row>182</xdr:row>
      <xdr:rowOff>0</xdr:rowOff>
    </xdr:to>
    <xdr:pic>
      <xdr:nvPicPr>
        <xdr:cNvPr id="4" name="Picture 3">
          <a:extLst>
            <a:ext uri="{FF2B5EF4-FFF2-40B4-BE49-F238E27FC236}">
              <a16:creationId xmlns:a16="http://schemas.microsoft.com/office/drawing/2014/main" id="{6A418307-AD76-415C-B18F-C19D0FB58BEF}"/>
            </a:ext>
          </a:extLst>
        </xdr:cNvPr>
        <xdr:cNvPicPr>
          <a:picLocks noChangeAspect="1"/>
        </xdr:cNvPicPr>
      </xdr:nvPicPr>
      <xdr:blipFill>
        <a:blip xmlns:r="http://schemas.openxmlformats.org/officeDocument/2006/relationships" r:embed="rId3"/>
        <a:stretch>
          <a:fillRect/>
        </a:stretch>
      </xdr:blipFill>
      <xdr:spPr>
        <a:xfrm>
          <a:off x="23428597" y="10408920"/>
          <a:ext cx="2746653" cy="14811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6/FY2122-D6-ADA-QAR-VLR_CAP%20-%20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Data\PSO\ADA\ADA-QARs\FY2122-D4-D6\D4\FY2122-D4-ADA-QAR-VLR%20Master.xlsx" TargetMode="External"/><Relationship Id="rId1" Type="http://schemas.openxmlformats.org/officeDocument/2006/relationships/externalLinkPath" Target="D4/FY2122-D4-ADA-QAR-VLR%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sOn-RawData"/>
      <sheetName val="SampleSizeCalc"/>
      <sheetName val="Filter"/>
      <sheetName val="Sheet1"/>
      <sheetName val="D6"/>
      <sheetName val="SQL"/>
    </sheetNames>
    <sheetDataSet>
      <sheetData sheetId="0">
        <row r="1">
          <cell r="H1">
            <v>667.26400000000012</v>
          </cell>
        </row>
      </sheetData>
      <sheetData sheetId="1">
        <row r="6">
          <cell r="G6">
            <v>0.95</v>
          </cell>
        </row>
        <row r="8">
          <cell r="G8">
            <v>1943</v>
          </cell>
        </row>
        <row r="10">
          <cell r="G10">
            <v>321</v>
          </cell>
        </row>
        <row r="12">
          <cell r="G12">
            <v>0.05</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plesOn-RawData"/>
      <sheetName val="SampleSizeCalc"/>
      <sheetName val="Filter"/>
      <sheetName val="Sheet1"/>
      <sheetName val="D4"/>
      <sheetName val="SQL"/>
    </sheetNames>
    <sheetDataSet>
      <sheetData sheetId="0">
        <row r="1">
          <cell r="H1">
            <v>1449.1270000000054</v>
          </cell>
        </row>
      </sheetData>
      <sheetData sheetId="1">
        <row r="6">
          <cell r="G6">
            <v>0.95</v>
          </cell>
        </row>
        <row r="8">
          <cell r="G8">
            <v>5247</v>
          </cell>
        </row>
        <row r="10">
          <cell r="G10">
            <v>358</v>
          </cell>
        </row>
        <row r="12">
          <cell r="G12">
            <v>0.05</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rad.bradley@dot.state.fl.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F978-2005-4BD8-A860-60DCED977E0E}">
  <dimension ref="B4:C11"/>
  <sheetViews>
    <sheetView tabSelected="1" zoomScale="190" zoomScaleNormal="190" workbookViewId="0"/>
  </sheetViews>
  <sheetFormatPr defaultRowHeight="14.4" x14ac:dyDescent="0.3"/>
  <cols>
    <col min="1" max="16384" width="8.88671875" style="2"/>
  </cols>
  <sheetData>
    <row r="4" spans="2:3" x14ac:dyDescent="0.3">
      <c r="B4" s="1" t="s">
        <v>41</v>
      </c>
    </row>
    <row r="5" spans="2:3" x14ac:dyDescent="0.3">
      <c r="B5" s="1" t="s">
        <v>353</v>
      </c>
    </row>
    <row r="6" spans="2:3" x14ac:dyDescent="0.3">
      <c r="B6" s="1" t="s">
        <v>42</v>
      </c>
    </row>
    <row r="7" spans="2:3" x14ac:dyDescent="0.3">
      <c r="B7" s="1"/>
    </row>
    <row r="8" spans="2:3" x14ac:dyDescent="0.3">
      <c r="B8" s="1" t="s">
        <v>36</v>
      </c>
      <c r="C8" s="2" t="s">
        <v>37</v>
      </c>
    </row>
    <row r="9" spans="2:3" x14ac:dyDescent="0.3">
      <c r="C9" s="2" t="s">
        <v>38</v>
      </c>
    </row>
    <row r="10" spans="2:3" x14ac:dyDescent="0.3">
      <c r="C10" s="2" t="s">
        <v>39</v>
      </c>
    </row>
    <row r="11" spans="2:3" x14ac:dyDescent="0.3">
      <c r="C11" s="3" t="s">
        <v>40</v>
      </c>
    </row>
  </sheetData>
  <hyperlinks>
    <hyperlink ref="C11" r:id="rId1" xr:uid="{0C8D4B17-1BD3-4CB0-A705-C05AB5BA8D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EA5C-DC89-4372-8217-2235E0324FAE}">
  <dimension ref="A1:AB376"/>
  <sheetViews>
    <sheetView view="pageBreakPreview" zoomScale="70" zoomScaleNormal="90" zoomScaleSheetLayoutView="70" workbookViewId="0">
      <pane xSplit="1" ySplit="10" topLeftCell="B30" activePane="bottomRight" state="frozen"/>
      <selection pane="topRight" activeCell="B1" sqref="B1"/>
      <selection pane="bottomLeft" activeCell="A10" sqref="A10"/>
      <selection pane="bottomRight" activeCell="B30" sqref="B30"/>
    </sheetView>
  </sheetViews>
  <sheetFormatPr defaultColWidth="18.6640625" defaultRowHeight="14.4" x14ac:dyDescent="0.3"/>
  <cols>
    <col min="1" max="1" width="8.5546875" style="141" customWidth="1"/>
    <col min="2" max="2" width="11.33203125" style="140" bestFit="1" customWidth="1"/>
    <col min="3" max="3" width="11.44140625" style="140" customWidth="1"/>
    <col min="4" max="4" width="11.44140625" style="140" bestFit="1" customWidth="1"/>
    <col min="5" max="5" width="11.44140625" style="140" customWidth="1"/>
    <col min="6" max="6" width="8" style="140" bestFit="1" customWidth="1"/>
    <col min="7" max="10" width="8.44140625" style="140" customWidth="1"/>
    <col min="11" max="11" width="8.44140625" style="140" hidden="1" customWidth="1"/>
    <col min="12" max="12" width="8.44140625" style="140" customWidth="1"/>
    <col min="13" max="13" width="8.44140625" style="140" hidden="1" customWidth="1"/>
    <col min="14" max="14" width="8.44140625" style="140" customWidth="1"/>
    <col min="15" max="15" width="8.44140625" style="140" hidden="1" customWidth="1"/>
    <col min="16" max="17" width="8.44140625" style="140" customWidth="1"/>
    <col min="18" max="18" width="8.44140625" style="140" hidden="1" customWidth="1"/>
    <col min="19" max="19" width="8.44140625" style="140" customWidth="1"/>
    <col min="20" max="20" width="12.33203125" style="150" hidden="1" customWidth="1"/>
    <col min="21" max="21" width="9.6640625" style="140" customWidth="1"/>
    <col min="22" max="22" width="8.44140625" hidden="1" customWidth="1"/>
    <col min="23" max="23" width="5.6640625" hidden="1" customWidth="1"/>
    <col min="24" max="24" width="66.109375" style="140" customWidth="1"/>
    <col min="25" max="25" width="23.33203125" style="140" customWidth="1"/>
    <col min="26" max="26" width="20.88671875" style="140" customWidth="1"/>
    <col min="27" max="27" width="32.44140625" style="140" customWidth="1"/>
    <col min="28" max="28" width="18.6640625" style="140" customWidth="1"/>
    <col min="29" max="16384" width="18.6640625" style="140"/>
  </cols>
  <sheetData>
    <row r="1" spans="1:27" ht="31.2" x14ac:dyDescent="0.3">
      <c r="A1" s="138" t="s">
        <v>43</v>
      </c>
      <c r="B1" s="139"/>
      <c r="C1" s="139"/>
      <c r="D1" s="139"/>
      <c r="E1" s="139"/>
      <c r="F1" s="139"/>
      <c r="G1" s="139"/>
      <c r="H1" s="139"/>
      <c r="I1" s="139"/>
      <c r="J1" s="139"/>
      <c r="K1" s="139"/>
      <c r="L1" s="139"/>
      <c r="M1" s="139"/>
      <c r="N1" s="139"/>
      <c r="O1" s="139"/>
      <c r="P1" s="139"/>
      <c r="Q1" s="139"/>
      <c r="R1" s="139"/>
      <c r="S1" s="139"/>
      <c r="T1" s="139"/>
      <c r="U1" s="139"/>
      <c r="V1" s="6"/>
      <c r="W1" s="6"/>
      <c r="X1" s="139"/>
      <c r="Y1" s="139"/>
      <c r="Z1" s="139"/>
      <c r="AA1" s="139"/>
    </row>
    <row r="2" spans="1:27" ht="46.8" x14ac:dyDescent="0.3">
      <c r="B2" s="142" t="s">
        <v>0</v>
      </c>
      <c r="C2" s="142" t="s">
        <v>1</v>
      </c>
      <c r="D2" s="142" t="s">
        <v>2</v>
      </c>
      <c r="E2" s="142" t="s">
        <v>3</v>
      </c>
      <c r="F2" s="142" t="s">
        <v>4</v>
      </c>
      <c r="G2" s="142" t="s">
        <v>5</v>
      </c>
      <c r="H2" s="143" t="s">
        <v>6</v>
      </c>
      <c r="I2" s="143" t="s">
        <v>7</v>
      </c>
      <c r="J2" s="144" t="str">
        <f>CONCATENATE("District ",B3," has a population of ",C3," unique sidewalk segments (",ROUND('[2]SamplesOn-RawData'!H1,1)," miles) with a sample size of ",D3," sidewalks segments (",ROUND($E$8,1)," miles). We are ",E3*100,"% confident that all of District ",B3," is between ",ROUND(H3*100,1),"% and ",ROUND(I3*100,1),"% correct.")</f>
        <v>District 4 has a population of 5247 unique sidewalk segments (1449.1 miles) with a sample size of 358 sidewalks segments (100.9 miles). We are 95% confident that all of District 4 is between 73.9% and 83.9% correct.</v>
      </c>
      <c r="K2" s="144"/>
      <c r="L2" s="144"/>
      <c r="M2" s="144"/>
      <c r="N2" s="144"/>
      <c r="O2" s="144"/>
      <c r="P2" s="144"/>
      <c r="Q2" s="132"/>
      <c r="R2" s="132"/>
      <c r="S2" s="132"/>
      <c r="T2" s="132"/>
      <c r="U2" s="132"/>
      <c r="V2" s="132"/>
      <c r="W2" s="132"/>
      <c r="X2" s="132"/>
      <c r="Y2" s="132"/>
      <c r="Z2" s="132"/>
      <c r="AA2" s="132"/>
    </row>
    <row r="3" spans="1:27" ht="15.6" x14ac:dyDescent="0.3">
      <c r="B3" s="145">
        <v>4</v>
      </c>
      <c r="C3" s="145">
        <f>[2]SampleSizeCalc!G8</f>
        <v>5247</v>
      </c>
      <c r="D3" s="146">
        <f>[2]SampleSizeCalc!$G$10</f>
        <v>358</v>
      </c>
      <c r="E3" s="147">
        <f>[2]SampleSizeCalc!$G$6</f>
        <v>0.95</v>
      </c>
      <c r="F3" s="148">
        <f>[2]SampleSizeCalc!$G$12</f>
        <v>0.05</v>
      </c>
      <c r="G3" s="149">
        <f>U8</f>
        <v>0.78888888888888886</v>
      </c>
      <c r="H3" s="148">
        <f>G3-F3</f>
        <v>0.73888888888888882</v>
      </c>
      <c r="I3" s="148">
        <f>G3+F3</f>
        <v>0.83888888888888891</v>
      </c>
      <c r="J3" s="144"/>
      <c r="K3" s="144"/>
      <c r="L3" s="144"/>
      <c r="M3" s="144"/>
      <c r="N3" s="144"/>
      <c r="O3" s="144"/>
      <c r="P3" s="144"/>
      <c r="Q3" s="132"/>
      <c r="R3" s="132"/>
      <c r="S3" s="132"/>
      <c r="T3" s="132"/>
      <c r="U3" s="132"/>
      <c r="V3" s="132"/>
      <c r="W3" s="132"/>
      <c r="X3" s="132"/>
      <c r="Y3" s="132"/>
      <c r="Z3" s="132"/>
      <c r="AA3" s="132"/>
    </row>
    <row r="4" spans="1:27" x14ac:dyDescent="0.3">
      <c r="J4" s="132"/>
      <c r="K4" s="132"/>
      <c r="L4" s="132"/>
      <c r="M4" s="132"/>
      <c r="N4" s="132"/>
      <c r="O4" s="132"/>
      <c r="P4" s="132"/>
      <c r="Q4" s="132"/>
      <c r="R4" s="132"/>
      <c r="S4" s="132"/>
      <c r="T4" s="132"/>
      <c r="U4" s="132"/>
      <c r="V4" s="132"/>
      <c r="W4" s="132"/>
      <c r="X4" s="132"/>
      <c r="Y4" s="132"/>
      <c r="Z4" s="132"/>
      <c r="AA4" s="132"/>
    </row>
    <row r="5" spans="1:27" x14ac:dyDescent="0.3">
      <c r="J5" s="132"/>
      <c r="K5" s="132"/>
      <c r="L5" s="132"/>
      <c r="M5" s="132"/>
      <c r="N5" s="132"/>
      <c r="O5" s="132"/>
      <c r="P5" s="132"/>
      <c r="Q5" s="132"/>
      <c r="R5" s="132"/>
      <c r="S5" s="132"/>
      <c r="T5" s="132"/>
      <c r="U5" s="132"/>
      <c r="V5" s="132"/>
      <c r="W5" s="132"/>
      <c r="X5" s="132"/>
      <c r="Y5" s="132"/>
      <c r="Z5" s="132"/>
      <c r="AA5" s="132"/>
    </row>
    <row r="6" spans="1:27" ht="15" thickBot="1" x14ac:dyDescent="0.35"/>
    <row r="7" spans="1:27" ht="43.8" thickBot="1" x14ac:dyDescent="0.35">
      <c r="B7" s="151"/>
      <c r="C7" s="151"/>
      <c r="D7" s="151"/>
      <c r="E7" s="152" t="s">
        <v>44</v>
      </c>
      <c r="I7" s="153" t="s">
        <v>8</v>
      </c>
      <c r="J7" s="154"/>
      <c r="K7" s="154"/>
      <c r="L7" s="154"/>
      <c r="M7" s="154"/>
      <c r="N7" s="154"/>
      <c r="O7" s="154"/>
      <c r="P7" s="154"/>
      <c r="Q7" s="154"/>
      <c r="R7" s="154"/>
      <c r="S7" s="154"/>
      <c r="T7" s="154"/>
      <c r="U7" s="155"/>
      <c r="X7" s="140" t="s">
        <v>45</v>
      </c>
    </row>
    <row r="8" spans="1:27" ht="33.6" x14ac:dyDescent="0.65">
      <c r="B8" s="156"/>
      <c r="C8" s="156"/>
      <c r="D8" s="156"/>
      <c r="E8" s="157">
        <f>$E$374</f>
        <v>100.90399999999995</v>
      </c>
      <c r="F8" s="151"/>
      <c r="G8" s="151"/>
      <c r="I8" s="158"/>
      <c r="J8" s="159">
        <f>J374</f>
        <v>0.96388888888888891</v>
      </c>
      <c r="K8" s="160"/>
      <c r="L8" s="161">
        <f>L374</f>
        <v>0.96388888888888891</v>
      </c>
      <c r="M8" s="160"/>
      <c r="N8" s="161">
        <f>N374</f>
        <v>0.80277777777777781</v>
      </c>
      <c r="O8" s="150"/>
      <c r="P8" s="158"/>
      <c r="Q8" s="161">
        <f>Q374</f>
        <v>0.96111111111111114</v>
      </c>
      <c r="R8" s="150"/>
      <c r="S8" s="158"/>
      <c r="T8" s="158"/>
      <c r="U8" s="161">
        <f>U374</f>
        <v>0.78888888888888886</v>
      </c>
      <c r="X8" s="140" t="s">
        <v>354</v>
      </c>
    </row>
    <row r="9" spans="1:27" x14ac:dyDescent="0.3">
      <c r="A9" s="162" t="s">
        <v>9</v>
      </c>
      <c r="B9" s="163" t="s">
        <v>10</v>
      </c>
      <c r="C9" s="164" t="s">
        <v>11</v>
      </c>
      <c r="D9" s="164" t="s">
        <v>12</v>
      </c>
      <c r="E9" s="164" t="s">
        <v>13</v>
      </c>
      <c r="F9" s="163" t="s">
        <v>14</v>
      </c>
      <c r="G9" s="163" t="s">
        <v>15</v>
      </c>
      <c r="H9" s="165"/>
      <c r="I9" s="163" t="s">
        <v>16</v>
      </c>
      <c r="J9" s="165"/>
      <c r="K9" s="166"/>
      <c r="L9" s="167" t="s">
        <v>17</v>
      </c>
      <c r="M9" s="166"/>
      <c r="N9" s="163" t="s">
        <v>18</v>
      </c>
      <c r="O9" s="168"/>
      <c r="P9" s="167" t="s">
        <v>19</v>
      </c>
      <c r="Q9" s="167" t="s">
        <v>20</v>
      </c>
      <c r="R9" s="166"/>
      <c r="S9" s="163" t="s">
        <v>21</v>
      </c>
      <c r="T9" s="163" t="s">
        <v>22</v>
      </c>
      <c r="U9" s="169" t="s">
        <v>47</v>
      </c>
      <c r="V9" s="166"/>
      <c r="W9" s="169" t="s">
        <v>48</v>
      </c>
      <c r="X9" s="170" t="s">
        <v>23</v>
      </c>
      <c r="Y9" s="171" t="s">
        <v>355</v>
      </c>
      <c r="Z9" s="171" t="s">
        <v>356</v>
      </c>
      <c r="AA9" s="170" t="s">
        <v>50</v>
      </c>
    </row>
    <row r="10" spans="1:27" x14ac:dyDescent="0.3">
      <c r="A10" s="172"/>
      <c r="B10" s="173"/>
      <c r="C10" s="173"/>
      <c r="D10" s="173"/>
      <c r="E10" s="173"/>
      <c r="F10" s="173"/>
      <c r="G10" s="174" t="s">
        <v>24</v>
      </c>
      <c r="H10" s="174" t="s">
        <v>25</v>
      </c>
      <c r="I10" s="174" t="s">
        <v>24</v>
      </c>
      <c r="J10" s="174" t="s">
        <v>25</v>
      </c>
      <c r="K10" s="175"/>
      <c r="L10" s="173"/>
      <c r="M10" s="175"/>
      <c r="N10" s="173"/>
      <c r="O10" s="175"/>
      <c r="P10" s="173"/>
      <c r="Q10" s="173"/>
      <c r="R10" s="175"/>
      <c r="S10" s="173"/>
      <c r="T10" s="173"/>
      <c r="U10" s="173"/>
      <c r="V10" s="175"/>
      <c r="W10" s="173"/>
      <c r="X10" s="176"/>
      <c r="Y10" s="177"/>
      <c r="Z10" s="177"/>
      <c r="AA10" s="176"/>
    </row>
    <row r="11" spans="1:27" hidden="1" x14ac:dyDescent="0.3">
      <c r="A11" s="178">
        <v>1</v>
      </c>
      <c r="B11" s="179" t="s">
        <v>357</v>
      </c>
      <c r="C11" s="180">
        <v>7.8E-2</v>
      </c>
      <c r="D11" s="180">
        <v>0.33200000000000002</v>
      </c>
      <c r="E11" s="181">
        <f>D11-C11</f>
        <v>0.254</v>
      </c>
      <c r="F11" s="180" t="s">
        <v>32</v>
      </c>
      <c r="G11" s="180">
        <v>5</v>
      </c>
      <c r="H11" s="180" t="s">
        <v>31</v>
      </c>
      <c r="I11" s="182" t="s">
        <v>27</v>
      </c>
      <c r="J11" s="182"/>
      <c r="K11" s="183">
        <f>IF($F11="L",IF(G11&gt;=5,1,0),IF($F11="R",IF($I11&gt;=5,1,0),0))</f>
        <v>1</v>
      </c>
      <c r="L11" s="183" t="s">
        <v>31</v>
      </c>
      <c r="M11" s="183">
        <f t="shared" ref="M11:M74" si="0">IF(L11="Y",1,IF(L11="n/a",1,0))</f>
        <v>1</v>
      </c>
      <c r="N11" s="183" t="s">
        <v>31</v>
      </c>
      <c r="O11" s="183">
        <f t="shared" ref="O11:O74" si="1">IF(N11="Y",1,IF(N11="n/a",1,0))</f>
        <v>1</v>
      </c>
      <c r="P11" s="183" t="s">
        <v>31</v>
      </c>
      <c r="Q11" s="183" t="s">
        <v>31</v>
      </c>
      <c r="R11" s="183">
        <f t="shared" ref="R11:R74" si="2">IF(Q11="Y",1,IF(Q11="n/a",1,0))</f>
        <v>1</v>
      </c>
      <c r="S11" s="183" t="s">
        <v>31</v>
      </c>
      <c r="T11" s="184">
        <v>44388</v>
      </c>
      <c r="U11" s="183" t="s">
        <v>31</v>
      </c>
      <c r="V11" s="183">
        <f t="shared" ref="V11:V74" si="3">IF(U11="Y",1,IF(U11="n/a",1,0))</f>
        <v>1</v>
      </c>
      <c r="W11" s="183" t="s">
        <v>31</v>
      </c>
      <c r="X11" s="185" t="s">
        <v>358</v>
      </c>
      <c r="Y11" s="186"/>
      <c r="Z11" s="187"/>
      <c r="AA11" s="185"/>
    </row>
    <row r="12" spans="1:27" hidden="1" x14ac:dyDescent="0.3">
      <c r="A12" s="178">
        <f>A11+1</f>
        <v>2</v>
      </c>
      <c r="B12" s="179" t="s">
        <v>357</v>
      </c>
      <c r="C12" s="180">
        <v>0.61699999999999999</v>
      </c>
      <c r="D12" s="180">
        <v>0.94899999999999995</v>
      </c>
      <c r="E12" s="181">
        <f t="shared" ref="E12:E75" si="4">D12-C12</f>
        <v>0.33199999999999996</v>
      </c>
      <c r="F12" s="180" t="s">
        <v>32</v>
      </c>
      <c r="G12" s="180">
        <v>4</v>
      </c>
      <c r="H12" s="180" t="s">
        <v>31</v>
      </c>
      <c r="I12" s="182" t="s">
        <v>27</v>
      </c>
      <c r="J12" s="182"/>
      <c r="K12" s="183">
        <f t="shared" ref="K12:K75" si="5">IF($F12="L",IF(G12&gt;=5,1,0),IF($F12="R",IF($I12&gt;=5,1,0),0))</f>
        <v>0</v>
      </c>
      <c r="L12" s="183" t="s">
        <v>31</v>
      </c>
      <c r="M12" s="183">
        <f t="shared" si="0"/>
        <v>1</v>
      </c>
      <c r="N12" s="183" t="s">
        <v>31</v>
      </c>
      <c r="O12" s="183">
        <f t="shared" si="1"/>
        <v>1</v>
      </c>
      <c r="P12" s="183" t="s">
        <v>31</v>
      </c>
      <c r="Q12" s="183" t="s">
        <v>31</v>
      </c>
      <c r="R12" s="183">
        <f t="shared" si="2"/>
        <v>1</v>
      </c>
      <c r="S12" s="183" t="s">
        <v>31</v>
      </c>
      <c r="T12" s="184">
        <v>44388</v>
      </c>
      <c r="U12" s="183" t="s">
        <v>31</v>
      </c>
      <c r="V12" s="183">
        <f t="shared" si="3"/>
        <v>1</v>
      </c>
      <c r="W12" s="183" t="s">
        <v>31</v>
      </c>
      <c r="X12" s="188"/>
      <c r="Y12" s="189"/>
      <c r="Z12" s="187"/>
      <c r="AA12" s="188"/>
    </row>
    <row r="13" spans="1:27" hidden="1" x14ac:dyDescent="0.3">
      <c r="A13" s="178">
        <f t="shared" ref="A13:A76" si="6">A12+1</f>
        <v>3</v>
      </c>
      <c r="B13" s="179" t="s">
        <v>357</v>
      </c>
      <c r="C13" s="180">
        <v>1.536</v>
      </c>
      <c r="D13" s="180">
        <v>1.79</v>
      </c>
      <c r="E13" s="181">
        <f t="shared" si="4"/>
        <v>0.254</v>
      </c>
      <c r="F13" s="180" t="s">
        <v>26</v>
      </c>
      <c r="G13" s="182" t="s">
        <v>27</v>
      </c>
      <c r="H13" s="182"/>
      <c r="I13" s="180">
        <v>5</v>
      </c>
      <c r="J13" s="180" t="s">
        <v>31</v>
      </c>
      <c r="K13" s="183">
        <f t="shared" si="5"/>
        <v>1</v>
      </c>
      <c r="L13" s="183" t="s">
        <v>31</v>
      </c>
      <c r="M13" s="183">
        <f t="shared" si="0"/>
        <v>1</v>
      </c>
      <c r="N13" s="183" t="s">
        <v>31</v>
      </c>
      <c r="O13" s="183">
        <f t="shared" si="1"/>
        <v>1</v>
      </c>
      <c r="P13" s="183" t="s">
        <v>31</v>
      </c>
      <c r="Q13" s="183" t="s">
        <v>31</v>
      </c>
      <c r="R13" s="183">
        <f t="shared" si="2"/>
        <v>1</v>
      </c>
      <c r="S13" s="183" t="s">
        <v>31</v>
      </c>
      <c r="T13" s="184">
        <v>44388</v>
      </c>
      <c r="U13" s="183" t="s">
        <v>31</v>
      </c>
      <c r="V13" s="183">
        <f t="shared" si="3"/>
        <v>1</v>
      </c>
      <c r="W13" s="183" t="s">
        <v>31</v>
      </c>
      <c r="X13" s="188"/>
      <c r="Y13" s="189"/>
      <c r="Z13" s="187"/>
      <c r="AA13" s="188"/>
    </row>
    <row r="14" spans="1:27" hidden="1" x14ac:dyDescent="0.3">
      <c r="A14" s="178">
        <f t="shared" si="6"/>
        <v>4</v>
      </c>
      <c r="B14" s="190" t="s">
        <v>359</v>
      </c>
      <c r="C14" s="191">
        <v>0.17499999999999999</v>
      </c>
      <c r="D14" s="191">
        <v>0.187</v>
      </c>
      <c r="E14" s="192">
        <f t="shared" si="4"/>
        <v>1.2000000000000011E-2</v>
      </c>
      <c r="F14" s="191" t="s">
        <v>26</v>
      </c>
      <c r="G14" s="182" t="s">
        <v>27</v>
      </c>
      <c r="H14" s="182"/>
      <c r="I14" s="191">
        <v>5</v>
      </c>
      <c r="J14" s="191" t="s">
        <v>31</v>
      </c>
      <c r="K14" s="193">
        <f t="shared" si="5"/>
        <v>1</v>
      </c>
      <c r="L14" s="193" t="s">
        <v>31</v>
      </c>
      <c r="M14" s="193">
        <f t="shared" si="0"/>
        <v>1</v>
      </c>
      <c r="N14" s="193" t="s">
        <v>31</v>
      </c>
      <c r="O14" s="193">
        <f t="shared" si="1"/>
        <v>1</v>
      </c>
      <c r="P14" s="193" t="s">
        <v>31</v>
      </c>
      <c r="Q14" s="193" t="s">
        <v>31</v>
      </c>
      <c r="R14" s="193">
        <f t="shared" si="2"/>
        <v>1</v>
      </c>
      <c r="S14" s="193" t="s">
        <v>31</v>
      </c>
      <c r="T14" s="194">
        <v>44388</v>
      </c>
      <c r="U14" s="193" t="s">
        <v>31</v>
      </c>
      <c r="V14" s="193">
        <f t="shared" si="3"/>
        <v>1</v>
      </c>
      <c r="W14" s="193" t="s">
        <v>31</v>
      </c>
      <c r="X14" s="188"/>
      <c r="Y14" s="189"/>
      <c r="Z14" s="187"/>
      <c r="AA14" s="188"/>
    </row>
    <row r="15" spans="1:27" hidden="1" x14ac:dyDescent="0.3">
      <c r="A15" s="178">
        <f t="shared" si="6"/>
        <v>5</v>
      </c>
      <c r="B15" s="195" t="s">
        <v>360</v>
      </c>
      <c r="C15" s="180">
        <v>0</v>
      </c>
      <c r="D15" s="180">
        <v>7.5999999999999998E-2</v>
      </c>
      <c r="E15" s="181">
        <f t="shared" si="4"/>
        <v>7.5999999999999998E-2</v>
      </c>
      <c r="F15" s="180" t="s">
        <v>32</v>
      </c>
      <c r="G15" s="180">
        <v>5</v>
      </c>
      <c r="H15" s="180" t="s">
        <v>31</v>
      </c>
      <c r="I15" s="182" t="s">
        <v>27</v>
      </c>
      <c r="J15" s="182"/>
      <c r="K15" s="183">
        <f t="shared" si="5"/>
        <v>1</v>
      </c>
      <c r="L15" s="183" t="s">
        <v>31</v>
      </c>
      <c r="M15" s="183">
        <f t="shared" si="0"/>
        <v>1</v>
      </c>
      <c r="N15" s="183" t="s">
        <v>31</v>
      </c>
      <c r="O15" s="183">
        <f t="shared" si="1"/>
        <v>1</v>
      </c>
      <c r="P15" s="183" t="s">
        <v>31</v>
      </c>
      <c r="Q15" s="183" t="s">
        <v>31</v>
      </c>
      <c r="R15" s="183">
        <f t="shared" si="2"/>
        <v>1</v>
      </c>
      <c r="S15" s="183" t="s">
        <v>31</v>
      </c>
      <c r="T15" s="184">
        <v>44388</v>
      </c>
      <c r="U15" s="183" t="s">
        <v>31</v>
      </c>
      <c r="V15" s="183">
        <f t="shared" si="3"/>
        <v>1</v>
      </c>
      <c r="W15" s="183" t="s">
        <v>31</v>
      </c>
      <c r="X15" s="188"/>
      <c r="Y15" s="189"/>
      <c r="Z15" s="187"/>
      <c r="AA15" s="188"/>
    </row>
    <row r="16" spans="1:27" hidden="1" x14ac:dyDescent="0.3">
      <c r="A16" s="178">
        <f t="shared" si="6"/>
        <v>6</v>
      </c>
      <c r="B16" s="179" t="s">
        <v>360</v>
      </c>
      <c r="C16" s="180">
        <v>1.6160000000000001</v>
      </c>
      <c r="D16" s="180">
        <v>1.6890000000000001</v>
      </c>
      <c r="E16" s="181">
        <f t="shared" si="4"/>
        <v>7.2999999999999954E-2</v>
      </c>
      <c r="F16" s="180" t="s">
        <v>26</v>
      </c>
      <c r="G16" s="182" t="s">
        <v>27</v>
      </c>
      <c r="H16" s="182"/>
      <c r="I16" s="180">
        <v>8</v>
      </c>
      <c r="J16" s="180" t="s">
        <v>31</v>
      </c>
      <c r="K16" s="183">
        <f t="shared" si="5"/>
        <v>1</v>
      </c>
      <c r="L16" s="183" t="s">
        <v>31</v>
      </c>
      <c r="M16" s="183">
        <f t="shared" si="0"/>
        <v>1</v>
      </c>
      <c r="N16" s="183" t="s">
        <v>31</v>
      </c>
      <c r="O16" s="183">
        <f t="shared" si="1"/>
        <v>1</v>
      </c>
      <c r="P16" s="183" t="s">
        <v>31</v>
      </c>
      <c r="Q16" s="183" t="s">
        <v>31</v>
      </c>
      <c r="R16" s="183">
        <f t="shared" si="2"/>
        <v>1</v>
      </c>
      <c r="S16" s="183" t="s">
        <v>31</v>
      </c>
      <c r="T16" s="184">
        <v>44388</v>
      </c>
      <c r="U16" s="183" t="s">
        <v>31</v>
      </c>
      <c r="V16" s="183">
        <f t="shared" si="3"/>
        <v>1</v>
      </c>
      <c r="W16" s="183" t="s">
        <v>31</v>
      </c>
      <c r="X16" s="188"/>
      <c r="Y16" s="189"/>
      <c r="Z16" s="187"/>
      <c r="AA16" s="188"/>
    </row>
    <row r="17" spans="1:27" hidden="1" x14ac:dyDescent="0.3">
      <c r="A17" s="178">
        <f t="shared" si="6"/>
        <v>7</v>
      </c>
      <c r="B17" s="179" t="s">
        <v>360</v>
      </c>
      <c r="C17" s="180">
        <v>1.73</v>
      </c>
      <c r="D17" s="180">
        <v>2.2509999999999999</v>
      </c>
      <c r="E17" s="181">
        <f t="shared" si="4"/>
        <v>0.52099999999999991</v>
      </c>
      <c r="F17" s="180" t="s">
        <v>26</v>
      </c>
      <c r="G17" s="182" t="s">
        <v>27</v>
      </c>
      <c r="H17" s="182"/>
      <c r="I17" s="180">
        <v>8</v>
      </c>
      <c r="J17" s="180" t="s">
        <v>31</v>
      </c>
      <c r="K17" s="183">
        <f t="shared" si="5"/>
        <v>1</v>
      </c>
      <c r="L17" s="183" t="s">
        <v>31</v>
      </c>
      <c r="M17" s="183">
        <f t="shared" si="0"/>
        <v>1</v>
      </c>
      <c r="N17" s="183" t="s">
        <v>31</v>
      </c>
      <c r="O17" s="183">
        <f t="shared" si="1"/>
        <v>1</v>
      </c>
      <c r="P17" s="183" t="s">
        <v>31</v>
      </c>
      <c r="Q17" s="183" t="s">
        <v>31</v>
      </c>
      <c r="R17" s="183">
        <f t="shared" si="2"/>
        <v>1</v>
      </c>
      <c r="S17" s="183" t="s">
        <v>31</v>
      </c>
      <c r="T17" s="184">
        <v>44388</v>
      </c>
      <c r="U17" s="183" t="s">
        <v>31</v>
      </c>
      <c r="V17" s="183">
        <f t="shared" si="3"/>
        <v>1</v>
      </c>
      <c r="W17" s="183" t="s">
        <v>31</v>
      </c>
      <c r="X17" s="188"/>
      <c r="Y17" s="189"/>
      <c r="Z17" s="187"/>
      <c r="AA17" s="188"/>
    </row>
    <row r="18" spans="1:27" hidden="1" x14ac:dyDescent="0.3">
      <c r="A18" s="178">
        <f t="shared" si="6"/>
        <v>8</v>
      </c>
      <c r="B18" s="179" t="s">
        <v>360</v>
      </c>
      <c r="C18" s="180">
        <v>3.3660000000000001</v>
      </c>
      <c r="D18" s="180">
        <v>4.0620000000000003</v>
      </c>
      <c r="E18" s="181">
        <f t="shared" si="4"/>
        <v>0.69600000000000017</v>
      </c>
      <c r="F18" s="180" t="s">
        <v>32</v>
      </c>
      <c r="G18" s="180">
        <v>5</v>
      </c>
      <c r="H18" s="180" t="s">
        <v>31</v>
      </c>
      <c r="I18" s="182" t="s">
        <v>27</v>
      </c>
      <c r="J18" s="182"/>
      <c r="K18" s="183">
        <f t="shared" si="5"/>
        <v>1</v>
      </c>
      <c r="L18" s="183" t="s">
        <v>31</v>
      </c>
      <c r="M18" s="183">
        <f t="shared" si="0"/>
        <v>1</v>
      </c>
      <c r="N18" s="183" t="s">
        <v>31</v>
      </c>
      <c r="O18" s="183">
        <f t="shared" si="1"/>
        <v>1</v>
      </c>
      <c r="P18" s="183" t="s">
        <v>31</v>
      </c>
      <c r="Q18" s="183" t="s">
        <v>31</v>
      </c>
      <c r="R18" s="183">
        <f t="shared" si="2"/>
        <v>1</v>
      </c>
      <c r="S18" s="183" t="s">
        <v>31</v>
      </c>
      <c r="T18" s="184">
        <v>44388</v>
      </c>
      <c r="U18" s="183" t="s">
        <v>31</v>
      </c>
      <c r="V18" s="183">
        <f t="shared" si="3"/>
        <v>1</v>
      </c>
      <c r="W18" s="183" t="s">
        <v>31</v>
      </c>
      <c r="X18" s="196"/>
      <c r="Y18" s="197"/>
      <c r="Z18" s="187"/>
      <c r="AA18" s="196"/>
    </row>
    <row r="19" spans="1:27" hidden="1" x14ac:dyDescent="0.3">
      <c r="A19" s="178">
        <f t="shared" si="6"/>
        <v>9</v>
      </c>
      <c r="B19" s="190" t="s">
        <v>361</v>
      </c>
      <c r="C19" s="191">
        <v>1.9550000000000001</v>
      </c>
      <c r="D19" s="191">
        <v>2.64</v>
      </c>
      <c r="E19" s="192">
        <f t="shared" si="4"/>
        <v>0.68500000000000005</v>
      </c>
      <c r="F19" s="191" t="s">
        <v>32</v>
      </c>
      <c r="G19" s="191">
        <v>7</v>
      </c>
      <c r="H19" s="191" t="s">
        <v>31</v>
      </c>
      <c r="I19" s="182" t="s">
        <v>27</v>
      </c>
      <c r="J19" s="182"/>
      <c r="K19" s="193">
        <f t="shared" si="5"/>
        <v>1</v>
      </c>
      <c r="L19" s="193" t="s">
        <v>31</v>
      </c>
      <c r="M19" s="193">
        <f t="shared" si="0"/>
        <v>1</v>
      </c>
      <c r="N19" s="193" t="s">
        <v>31</v>
      </c>
      <c r="O19" s="193">
        <f t="shared" si="1"/>
        <v>1</v>
      </c>
      <c r="P19" s="193" t="s">
        <v>31</v>
      </c>
      <c r="Q19" s="193" t="s">
        <v>31</v>
      </c>
      <c r="R19" s="193">
        <f t="shared" si="2"/>
        <v>1</v>
      </c>
      <c r="S19" s="193" t="s">
        <v>31</v>
      </c>
      <c r="T19" s="194">
        <v>44389</v>
      </c>
      <c r="U19" s="193" t="s">
        <v>31</v>
      </c>
      <c r="V19" s="193">
        <f t="shared" si="3"/>
        <v>1</v>
      </c>
      <c r="W19" s="193" t="s">
        <v>31</v>
      </c>
      <c r="X19" s="198" t="s">
        <v>362</v>
      </c>
      <c r="Y19" s="198"/>
      <c r="Z19" s="187"/>
      <c r="AA19" s="198"/>
    </row>
    <row r="20" spans="1:27" hidden="1" x14ac:dyDescent="0.3">
      <c r="A20" s="178">
        <f t="shared" si="6"/>
        <v>10</v>
      </c>
      <c r="B20" s="179" t="s">
        <v>363</v>
      </c>
      <c r="C20" s="180">
        <v>0.34699999999999998</v>
      </c>
      <c r="D20" s="180">
        <v>0.374</v>
      </c>
      <c r="E20" s="181">
        <f t="shared" si="4"/>
        <v>2.7000000000000024E-2</v>
      </c>
      <c r="F20" s="180" t="s">
        <v>26</v>
      </c>
      <c r="G20" s="182" t="s">
        <v>27</v>
      </c>
      <c r="H20" s="182"/>
      <c r="I20" s="180">
        <v>10</v>
      </c>
      <c r="J20" s="180" t="s">
        <v>33</v>
      </c>
      <c r="K20" s="183">
        <f t="shared" si="5"/>
        <v>1</v>
      </c>
      <c r="L20" s="183" t="s">
        <v>29</v>
      </c>
      <c r="M20" s="183">
        <f t="shared" si="0"/>
        <v>1</v>
      </c>
      <c r="N20" s="183" t="s">
        <v>29</v>
      </c>
      <c r="O20" s="183">
        <f t="shared" si="1"/>
        <v>1</v>
      </c>
      <c r="P20" s="183" t="s">
        <v>29</v>
      </c>
      <c r="Q20" s="183" t="s">
        <v>29</v>
      </c>
      <c r="R20" s="183">
        <f t="shared" si="2"/>
        <v>1</v>
      </c>
      <c r="S20" s="183" t="s">
        <v>30</v>
      </c>
      <c r="T20" s="184">
        <v>44389</v>
      </c>
      <c r="U20" s="183" t="s">
        <v>29</v>
      </c>
      <c r="V20" s="183">
        <f t="shared" si="3"/>
        <v>1</v>
      </c>
      <c r="W20" s="183" t="s">
        <v>31</v>
      </c>
      <c r="X20" s="199" t="s">
        <v>364</v>
      </c>
      <c r="Y20" s="199"/>
      <c r="Z20" s="187"/>
      <c r="AA20" s="199"/>
    </row>
    <row r="21" spans="1:27" ht="57.6" hidden="1" x14ac:dyDescent="0.3">
      <c r="A21" s="178">
        <f t="shared" si="6"/>
        <v>11</v>
      </c>
      <c r="B21" s="190" t="s">
        <v>365</v>
      </c>
      <c r="C21" s="191">
        <v>2.8620000000000001</v>
      </c>
      <c r="D21" s="191">
        <v>3.1560000000000001</v>
      </c>
      <c r="E21" s="192">
        <f t="shared" si="4"/>
        <v>0.29400000000000004</v>
      </c>
      <c r="F21" s="191" t="s">
        <v>26</v>
      </c>
      <c r="G21" s="182" t="s">
        <v>27</v>
      </c>
      <c r="H21" s="182"/>
      <c r="I21" s="191">
        <v>7</v>
      </c>
      <c r="J21" s="191" t="s">
        <v>33</v>
      </c>
      <c r="K21" s="193">
        <f t="shared" si="5"/>
        <v>1</v>
      </c>
      <c r="L21" s="193" t="s">
        <v>29</v>
      </c>
      <c r="M21" s="193">
        <f t="shared" si="0"/>
        <v>1</v>
      </c>
      <c r="N21" s="193" t="s">
        <v>29</v>
      </c>
      <c r="O21" s="193">
        <f t="shared" si="1"/>
        <v>1</v>
      </c>
      <c r="P21" s="193" t="s">
        <v>29</v>
      </c>
      <c r="Q21" s="193" t="s">
        <v>29</v>
      </c>
      <c r="R21" s="193">
        <f t="shared" si="2"/>
        <v>1</v>
      </c>
      <c r="S21" s="193" t="s">
        <v>30</v>
      </c>
      <c r="T21" s="194">
        <v>44389</v>
      </c>
      <c r="U21" s="193" t="s">
        <v>29</v>
      </c>
      <c r="V21" s="193">
        <f t="shared" si="3"/>
        <v>1</v>
      </c>
      <c r="W21" s="193" t="s">
        <v>31</v>
      </c>
      <c r="X21" s="198" t="s">
        <v>366</v>
      </c>
      <c r="Y21" s="198"/>
      <c r="Z21" s="187"/>
      <c r="AA21" s="198"/>
    </row>
    <row r="22" spans="1:27" ht="43.2" hidden="1" x14ac:dyDescent="0.3">
      <c r="A22" s="178">
        <f t="shared" si="6"/>
        <v>12</v>
      </c>
      <c r="B22" s="200" t="s">
        <v>365</v>
      </c>
      <c r="C22" s="191">
        <v>5.3970000000000002</v>
      </c>
      <c r="D22" s="191">
        <v>5.5410000000000004</v>
      </c>
      <c r="E22" s="192">
        <f t="shared" si="4"/>
        <v>0.14400000000000013</v>
      </c>
      <c r="F22" s="191" t="s">
        <v>32</v>
      </c>
      <c r="G22" s="191">
        <v>7</v>
      </c>
      <c r="H22" s="191" t="s">
        <v>33</v>
      </c>
      <c r="I22" s="182" t="s">
        <v>27</v>
      </c>
      <c r="J22" s="182"/>
      <c r="K22" s="193">
        <f t="shared" si="5"/>
        <v>1</v>
      </c>
      <c r="L22" s="193" t="s">
        <v>29</v>
      </c>
      <c r="M22" s="193">
        <f t="shared" si="0"/>
        <v>1</v>
      </c>
      <c r="N22" s="193" t="s">
        <v>29</v>
      </c>
      <c r="O22" s="193">
        <f t="shared" si="1"/>
        <v>1</v>
      </c>
      <c r="P22" s="193" t="s">
        <v>29</v>
      </c>
      <c r="Q22" s="193" t="s">
        <v>29</v>
      </c>
      <c r="R22" s="193">
        <f t="shared" si="2"/>
        <v>1</v>
      </c>
      <c r="S22" s="193" t="s">
        <v>30</v>
      </c>
      <c r="T22" s="194">
        <v>44389</v>
      </c>
      <c r="U22" s="193" t="s">
        <v>29</v>
      </c>
      <c r="V22" s="193">
        <f t="shared" si="3"/>
        <v>1</v>
      </c>
      <c r="W22" s="193" t="s">
        <v>29</v>
      </c>
      <c r="X22" s="198" t="s">
        <v>367</v>
      </c>
      <c r="Y22" s="198"/>
      <c r="Z22" s="187"/>
      <c r="AA22" s="198"/>
    </row>
    <row r="23" spans="1:27" ht="28.8" hidden="1" x14ac:dyDescent="0.3">
      <c r="A23" s="178">
        <f t="shared" si="6"/>
        <v>13</v>
      </c>
      <c r="B23" s="200" t="s">
        <v>365</v>
      </c>
      <c r="C23" s="191">
        <v>5.5449999999999999</v>
      </c>
      <c r="D23" s="191">
        <v>5.5650000000000004</v>
      </c>
      <c r="E23" s="192">
        <f t="shared" si="4"/>
        <v>2.0000000000000462E-2</v>
      </c>
      <c r="F23" s="191" t="s">
        <v>26</v>
      </c>
      <c r="G23" s="182" t="s">
        <v>27</v>
      </c>
      <c r="H23" s="182"/>
      <c r="I23" s="191">
        <v>8</v>
      </c>
      <c r="J23" s="191" t="s">
        <v>33</v>
      </c>
      <c r="K23" s="193">
        <f t="shared" si="5"/>
        <v>1</v>
      </c>
      <c r="L23" s="193" t="s">
        <v>31</v>
      </c>
      <c r="M23" s="193">
        <f t="shared" si="0"/>
        <v>1</v>
      </c>
      <c r="N23" s="193" t="s">
        <v>31</v>
      </c>
      <c r="O23" s="193">
        <f t="shared" si="1"/>
        <v>1</v>
      </c>
      <c r="P23" s="193" t="s">
        <v>31</v>
      </c>
      <c r="Q23" s="193" t="s">
        <v>31</v>
      </c>
      <c r="R23" s="193">
        <f t="shared" si="2"/>
        <v>1</v>
      </c>
      <c r="S23" s="193" t="s">
        <v>31</v>
      </c>
      <c r="T23" s="194">
        <v>44389</v>
      </c>
      <c r="U23" s="193" t="s">
        <v>29</v>
      </c>
      <c r="V23" s="193">
        <f t="shared" si="3"/>
        <v>1</v>
      </c>
      <c r="W23" s="193" t="s">
        <v>31</v>
      </c>
      <c r="X23" s="198" t="s">
        <v>368</v>
      </c>
      <c r="Y23" s="198"/>
      <c r="Z23" s="187"/>
      <c r="AA23" s="198"/>
    </row>
    <row r="24" spans="1:27" ht="28.8" hidden="1" x14ac:dyDescent="0.3">
      <c r="A24" s="178">
        <f t="shared" si="6"/>
        <v>14</v>
      </c>
      <c r="B24" s="200" t="s">
        <v>365</v>
      </c>
      <c r="C24" s="191">
        <v>7.03</v>
      </c>
      <c r="D24" s="191">
        <v>7.1660000000000004</v>
      </c>
      <c r="E24" s="192">
        <f t="shared" si="4"/>
        <v>0.13600000000000012</v>
      </c>
      <c r="F24" s="191" t="s">
        <v>32</v>
      </c>
      <c r="G24" s="191">
        <v>5</v>
      </c>
      <c r="H24" s="191" t="s">
        <v>33</v>
      </c>
      <c r="I24" s="182" t="s">
        <v>27</v>
      </c>
      <c r="J24" s="182"/>
      <c r="K24" s="193">
        <f t="shared" si="5"/>
        <v>1</v>
      </c>
      <c r="L24" s="193" t="s">
        <v>29</v>
      </c>
      <c r="M24" s="193">
        <f t="shared" si="0"/>
        <v>1</v>
      </c>
      <c r="N24" s="193" t="s">
        <v>29</v>
      </c>
      <c r="O24" s="193">
        <f t="shared" si="1"/>
        <v>1</v>
      </c>
      <c r="P24" s="193" t="s">
        <v>29</v>
      </c>
      <c r="Q24" s="193" t="s">
        <v>29</v>
      </c>
      <c r="R24" s="193">
        <f t="shared" si="2"/>
        <v>1</v>
      </c>
      <c r="S24" s="193" t="s">
        <v>30</v>
      </c>
      <c r="T24" s="194">
        <v>44389</v>
      </c>
      <c r="U24" s="193" t="s">
        <v>29</v>
      </c>
      <c r="V24" s="193">
        <f t="shared" si="3"/>
        <v>1</v>
      </c>
      <c r="W24" s="193" t="s">
        <v>29</v>
      </c>
      <c r="X24" s="198" t="s">
        <v>369</v>
      </c>
      <c r="Y24" s="198"/>
      <c r="Z24" s="187"/>
      <c r="AA24" s="198"/>
    </row>
    <row r="25" spans="1:27" ht="86.4" hidden="1" x14ac:dyDescent="0.3">
      <c r="A25" s="178">
        <f t="shared" si="6"/>
        <v>15</v>
      </c>
      <c r="B25" s="179" t="s">
        <v>370</v>
      </c>
      <c r="C25" s="180">
        <v>0.57799999999999996</v>
      </c>
      <c r="D25" s="180">
        <v>2.4590000000000001</v>
      </c>
      <c r="E25" s="181">
        <f t="shared" si="4"/>
        <v>1.8810000000000002</v>
      </c>
      <c r="F25" s="180" t="s">
        <v>32</v>
      </c>
      <c r="G25" s="180">
        <v>8</v>
      </c>
      <c r="H25" s="180" t="s">
        <v>33</v>
      </c>
      <c r="I25" s="182" t="s">
        <v>27</v>
      </c>
      <c r="J25" s="182"/>
      <c r="K25" s="183">
        <f t="shared" si="5"/>
        <v>1</v>
      </c>
      <c r="L25" s="183" t="s">
        <v>29</v>
      </c>
      <c r="M25" s="183">
        <f t="shared" si="0"/>
        <v>1</v>
      </c>
      <c r="N25" s="183" t="s">
        <v>29</v>
      </c>
      <c r="O25" s="183">
        <f t="shared" si="1"/>
        <v>1</v>
      </c>
      <c r="P25" s="183" t="s">
        <v>29</v>
      </c>
      <c r="Q25" s="183" t="s">
        <v>29</v>
      </c>
      <c r="R25" s="183">
        <f t="shared" si="2"/>
        <v>1</v>
      </c>
      <c r="S25" s="183" t="s">
        <v>30</v>
      </c>
      <c r="T25" s="184">
        <v>44389</v>
      </c>
      <c r="U25" s="183" t="s">
        <v>29</v>
      </c>
      <c r="V25" s="183">
        <f t="shared" si="3"/>
        <v>1</v>
      </c>
      <c r="W25" s="183" t="s">
        <v>31</v>
      </c>
      <c r="X25" s="199" t="s">
        <v>371</v>
      </c>
      <c r="Y25" s="199"/>
      <c r="Z25" s="187"/>
      <c r="AA25" s="199"/>
    </row>
    <row r="26" spans="1:27" ht="187.2" hidden="1" x14ac:dyDescent="0.3">
      <c r="A26" s="178">
        <f t="shared" si="6"/>
        <v>16</v>
      </c>
      <c r="B26" s="179" t="s">
        <v>370</v>
      </c>
      <c r="C26" s="180">
        <v>0.72</v>
      </c>
      <c r="D26" s="180">
        <v>4.1989999999999998</v>
      </c>
      <c r="E26" s="181">
        <f t="shared" si="4"/>
        <v>3.4790000000000001</v>
      </c>
      <c r="F26" s="180" t="s">
        <v>26</v>
      </c>
      <c r="G26" s="182" t="s">
        <v>27</v>
      </c>
      <c r="H26" s="182"/>
      <c r="I26" s="180">
        <v>6</v>
      </c>
      <c r="J26" s="180" t="s">
        <v>33</v>
      </c>
      <c r="K26" s="183">
        <f t="shared" si="5"/>
        <v>1</v>
      </c>
      <c r="L26" s="183" t="s">
        <v>29</v>
      </c>
      <c r="M26" s="183">
        <f t="shared" si="0"/>
        <v>1</v>
      </c>
      <c r="N26" s="183" t="s">
        <v>29</v>
      </c>
      <c r="O26" s="183">
        <f t="shared" si="1"/>
        <v>1</v>
      </c>
      <c r="P26" s="183" t="s">
        <v>29</v>
      </c>
      <c r="Q26" s="183" t="s">
        <v>29</v>
      </c>
      <c r="R26" s="183">
        <f t="shared" si="2"/>
        <v>1</v>
      </c>
      <c r="S26" s="183" t="s">
        <v>30</v>
      </c>
      <c r="T26" s="184">
        <v>44389</v>
      </c>
      <c r="U26" s="183" t="s">
        <v>29</v>
      </c>
      <c r="V26" s="183">
        <f t="shared" si="3"/>
        <v>1</v>
      </c>
      <c r="W26" s="183" t="s">
        <v>29</v>
      </c>
      <c r="X26" s="199" t="s">
        <v>372</v>
      </c>
      <c r="Y26" s="199"/>
      <c r="Z26" s="187"/>
      <c r="AA26" s="199"/>
    </row>
    <row r="27" spans="1:27" ht="86.4" hidden="1" x14ac:dyDescent="0.3">
      <c r="A27" s="178">
        <f t="shared" si="6"/>
        <v>17</v>
      </c>
      <c r="B27" s="200" t="s">
        <v>373</v>
      </c>
      <c r="C27" s="191">
        <v>1.5549999999999999</v>
      </c>
      <c r="D27" s="191">
        <v>2.4180000000000001</v>
      </c>
      <c r="E27" s="192">
        <f t="shared" si="4"/>
        <v>0.86300000000000021</v>
      </c>
      <c r="F27" s="191" t="s">
        <v>32</v>
      </c>
      <c r="G27" s="191">
        <v>6</v>
      </c>
      <c r="H27" s="191" t="s">
        <v>33</v>
      </c>
      <c r="I27" s="182" t="s">
        <v>27</v>
      </c>
      <c r="J27" s="182"/>
      <c r="K27" s="193">
        <f t="shared" si="5"/>
        <v>1</v>
      </c>
      <c r="L27" s="193" t="s">
        <v>29</v>
      </c>
      <c r="M27" s="193">
        <f t="shared" si="0"/>
        <v>1</v>
      </c>
      <c r="N27" s="193" t="s">
        <v>29</v>
      </c>
      <c r="O27" s="193">
        <f t="shared" si="1"/>
        <v>1</v>
      </c>
      <c r="P27" s="193" t="s">
        <v>29</v>
      </c>
      <c r="Q27" s="193" t="s">
        <v>29</v>
      </c>
      <c r="R27" s="193">
        <f t="shared" si="2"/>
        <v>1</v>
      </c>
      <c r="S27" s="193" t="s">
        <v>30</v>
      </c>
      <c r="T27" s="194">
        <v>44389</v>
      </c>
      <c r="U27" s="193" t="s">
        <v>29</v>
      </c>
      <c r="V27" s="193">
        <f t="shared" si="3"/>
        <v>1</v>
      </c>
      <c r="W27" s="193" t="s">
        <v>31</v>
      </c>
      <c r="X27" s="198" t="s">
        <v>374</v>
      </c>
      <c r="Y27" s="198"/>
      <c r="Z27" s="187"/>
      <c r="AA27" s="198"/>
    </row>
    <row r="28" spans="1:27" ht="28.8" hidden="1" x14ac:dyDescent="0.3">
      <c r="A28" s="178">
        <f t="shared" si="6"/>
        <v>18</v>
      </c>
      <c r="B28" s="200" t="s">
        <v>373</v>
      </c>
      <c r="C28" s="191">
        <v>3.2069999999999999</v>
      </c>
      <c r="D28" s="191">
        <v>3.3889999999999998</v>
      </c>
      <c r="E28" s="192">
        <f t="shared" si="4"/>
        <v>0.18199999999999994</v>
      </c>
      <c r="F28" s="191" t="s">
        <v>32</v>
      </c>
      <c r="G28" s="191">
        <v>4</v>
      </c>
      <c r="H28" s="191" t="s">
        <v>33</v>
      </c>
      <c r="I28" s="182" t="s">
        <v>27</v>
      </c>
      <c r="J28" s="182"/>
      <c r="K28" s="193">
        <f t="shared" si="5"/>
        <v>0</v>
      </c>
      <c r="L28" s="193" t="s">
        <v>29</v>
      </c>
      <c r="M28" s="193">
        <f t="shared" si="0"/>
        <v>1</v>
      </c>
      <c r="N28" s="193" t="s">
        <v>29</v>
      </c>
      <c r="O28" s="193">
        <f t="shared" si="1"/>
        <v>1</v>
      </c>
      <c r="P28" s="193" t="s">
        <v>29</v>
      </c>
      <c r="Q28" s="193" t="s">
        <v>29</v>
      </c>
      <c r="R28" s="193">
        <f t="shared" si="2"/>
        <v>1</v>
      </c>
      <c r="S28" s="193" t="s">
        <v>30</v>
      </c>
      <c r="T28" s="194">
        <v>44389</v>
      </c>
      <c r="U28" s="193" t="s">
        <v>29</v>
      </c>
      <c r="V28" s="193">
        <f t="shared" si="3"/>
        <v>1</v>
      </c>
      <c r="W28" s="193" t="s">
        <v>31</v>
      </c>
      <c r="X28" s="198" t="s">
        <v>375</v>
      </c>
      <c r="Y28" s="198"/>
      <c r="Z28" s="187"/>
      <c r="AA28" s="198"/>
    </row>
    <row r="29" spans="1:27" ht="100.8" hidden="1" x14ac:dyDescent="0.3">
      <c r="A29" s="178">
        <f t="shared" si="6"/>
        <v>19</v>
      </c>
      <c r="B29" s="200" t="s">
        <v>373</v>
      </c>
      <c r="C29" s="191">
        <v>6.15</v>
      </c>
      <c r="D29" s="191">
        <v>6.7830000000000004</v>
      </c>
      <c r="E29" s="192">
        <f t="shared" si="4"/>
        <v>0.63300000000000001</v>
      </c>
      <c r="F29" s="191" t="s">
        <v>32</v>
      </c>
      <c r="G29" s="191">
        <v>5</v>
      </c>
      <c r="H29" s="191" t="s">
        <v>33</v>
      </c>
      <c r="I29" s="182" t="s">
        <v>27</v>
      </c>
      <c r="J29" s="182"/>
      <c r="K29" s="193">
        <f t="shared" si="5"/>
        <v>1</v>
      </c>
      <c r="L29" s="193" t="s">
        <v>29</v>
      </c>
      <c r="M29" s="193">
        <f t="shared" si="0"/>
        <v>1</v>
      </c>
      <c r="N29" s="193" t="s">
        <v>29</v>
      </c>
      <c r="O29" s="193">
        <f t="shared" si="1"/>
        <v>1</v>
      </c>
      <c r="P29" s="193" t="s">
        <v>29</v>
      </c>
      <c r="Q29" s="193" t="s">
        <v>29</v>
      </c>
      <c r="R29" s="193">
        <f t="shared" si="2"/>
        <v>1</v>
      </c>
      <c r="S29" s="193" t="s">
        <v>30</v>
      </c>
      <c r="T29" s="194">
        <v>44389</v>
      </c>
      <c r="U29" s="193" t="s">
        <v>29</v>
      </c>
      <c r="V29" s="193">
        <f t="shared" si="3"/>
        <v>1</v>
      </c>
      <c r="W29" s="193" t="s">
        <v>31</v>
      </c>
      <c r="X29" s="198" t="s">
        <v>376</v>
      </c>
      <c r="Y29" s="198"/>
      <c r="Z29" s="187"/>
      <c r="AA29" s="198"/>
    </row>
    <row r="30" spans="1:27" ht="57.6" x14ac:dyDescent="0.3">
      <c r="A30" s="178">
        <f t="shared" si="6"/>
        <v>20</v>
      </c>
      <c r="B30" s="200" t="s">
        <v>373</v>
      </c>
      <c r="C30" s="191">
        <v>9.766</v>
      </c>
      <c r="D30" s="191">
        <v>9.8840000000000003</v>
      </c>
      <c r="E30" s="192">
        <f t="shared" si="4"/>
        <v>0.11800000000000033</v>
      </c>
      <c r="F30" s="191" t="s">
        <v>32</v>
      </c>
      <c r="G30" s="191">
        <v>6</v>
      </c>
      <c r="H30" s="191" t="s">
        <v>33</v>
      </c>
      <c r="I30" s="182" t="s">
        <v>27</v>
      </c>
      <c r="J30" s="182"/>
      <c r="K30" s="193">
        <f t="shared" si="5"/>
        <v>1</v>
      </c>
      <c r="L30" s="193" t="s">
        <v>29</v>
      </c>
      <c r="M30" s="193">
        <f t="shared" si="0"/>
        <v>1</v>
      </c>
      <c r="N30" s="193" t="s">
        <v>30</v>
      </c>
      <c r="O30" s="193">
        <f t="shared" si="1"/>
        <v>0</v>
      </c>
      <c r="P30" s="193" t="s">
        <v>29</v>
      </c>
      <c r="Q30" s="193" t="s">
        <v>29</v>
      </c>
      <c r="R30" s="193">
        <f t="shared" si="2"/>
        <v>1</v>
      </c>
      <c r="S30" s="193" t="s">
        <v>30</v>
      </c>
      <c r="T30" s="194">
        <v>44389</v>
      </c>
      <c r="U30" s="193" t="s">
        <v>30</v>
      </c>
      <c r="V30" s="193">
        <f t="shared" si="3"/>
        <v>0</v>
      </c>
      <c r="W30" s="193" t="s">
        <v>30</v>
      </c>
      <c r="X30" s="198" t="s">
        <v>377</v>
      </c>
      <c r="Y30" s="198"/>
      <c r="Z30" s="187" t="s">
        <v>378</v>
      </c>
      <c r="AA30" s="201" t="s">
        <v>379</v>
      </c>
    </row>
    <row r="31" spans="1:27" hidden="1" x14ac:dyDescent="0.3">
      <c r="A31" s="178">
        <f t="shared" si="6"/>
        <v>21</v>
      </c>
      <c r="B31" s="179" t="s">
        <v>380</v>
      </c>
      <c r="C31" s="180">
        <v>0</v>
      </c>
      <c r="D31" s="180">
        <v>0.17100000000000001</v>
      </c>
      <c r="E31" s="181">
        <f t="shared" si="4"/>
        <v>0.17100000000000001</v>
      </c>
      <c r="F31" s="180" t="s">
        <v>26</v>
      </c>
      <c r="G31" s="182" t="s">
        <v>27</v>
      </c>
      <c r="H31" s="182"/>
      <c r="I31" s="180">
        <v>7</v>
      </c>
      <c r="J31" s="180" t="s">
        <v>31</v>
      </c>
      <c r="K31" s="183">
        <f t="shared" si="5"/>
        <v>1</v>
      </c>
      <c r="L31" s="183" t="s">
        <v>31</v>
      </c>
      <c r="M31" s="183">
        <f t="shared" si="0"/>
        <v>1</v>
      </c>
      <c r="N31" s="183" t="s">
        <v>31</v>
      </c>
      <c r="O31" s="183">
        <f t="shared" si="1"/>
        <v>1</v>
      </c>
      <c r="P31" s="183" t="s">
        <v>31</v>
      </c>
      <c r="Q31" s="183" t="s">
        <v>31</v>
      </c>
      <c r="R31" s="183">
        <f t="shared" si="2"/>
        <v>1</v>
      </c>
      <c r="S31" s="183" t="s">
        <v>31</v>
      </c>
      <c r="T31" s="184">
        <v>44390</v>
      </c>
      <c r="U31" s="183" t="s">
        <v>31</v>
      </c>
      <c r="V31" s="183">
        <f t="shared" si="3"/>
        <v>1</v>
      </c>
      <c r="W31" s="183" t="s">
        <v>31</v>
      </c>
      <c r="X31" s="199" t="s">
        <v>381</v>
      </c>
      <c r="Y31" s="199"/>
      <c r="Z31" s="187"/>
      <c r="AA31" s="199"/>
    </row>
    <row r="32" spans="1:27" ht="28.8" hidden="1" x14ac:dyDescent="0.3">
      <c r="A32" s="202">
        <f t="shared" si="6"/>
        <v>22</v>
      </c>
      <c r="B32" s="200" t="s">
        <v>382</v>
      </c>
      <c r="C32" s="191">
        <v>0.126</v>
      </c>
      <c r="D32" s="191">
        <v>0.20599999999999999</v>
      </c>
      <c r="E32" s="191">
        <f t="shared" si="4"/>
        <v>7.9999999999999988E-2</v>
      </c>
      <c r="F32" s="191" t="s">
        <v>26</v>
      </c>
      <c r="G32" s="182" t="s">
        <v>27</v>
      </c>
      <c r="H32" s="182"/>
      <c r="I32" s="191">
        <v>7</v>
      </c>
      <c r="J32" s="191" t="s">
        <v>28</v>
      </c>
      <c r="K32" s="193">
        <f t="shared" si="5"/>
        <v>1</v>
      </c>
      <c r="L32" s="193" t="s">
        <v>29</v>
      </c>
      <c r="M32" s="193">
        <f t="shared" si="0"/>
        <v>1</v>
      </c>
      <c r="N32" s="193" t="s">
        <v>29</v>
      </c>
      <c r="O32" s="193">
        <f t="shared" si="1"/>
        <v>1</v>
      </c>
      <c r="P32" s="193" t="s">
        <v>31</v>
      </c>
      <c r="Q32" s="193" t="s">
        <v>31</v>
      </c>
      <c r="R32" s="193">
        <f t="shared" si="2"/>
        <v>1</v>
      </c>
      <c r="S32" s="193" t="s">
        <v>31</v>
      </c>
      <c r="T32" s="194">
        <v>44390</v>
      </c>
      <c r="U32" s="193" t="s">
        <v>29</v>
      </c>
      <c r="V32" s="193">
        <f t="shared" si="3"/>
        <v>1</v>
      </c>
      <c r="W32" s="193" t="s">
        <v>31</v>
      </c>
      <c r="X32" s="198" t="s">
        <v>383</v>
      </c>
      <c r="Y32" s="198"/>
      <c r="Z32" s="187"/>
      <c r="AA32" s="198"/>
    </row>
    <row r="33" spans="1:27" ht="28.8" hidden="1" x14ac:dyDescent="0.3">
      <c r="A33" s="178">
        <f t="shared" si="6"/>
        <v>23</v>
      </c>
      <c r="B33" s="200" t="s">
        <v>382</v>
      </c>
      <c r="C33" s="191">
        <v>9.6530000000000005</v>
      </c>
      <c r="D33" s="191">
        <v>9.82</v>
      </c>
      <c r="E33" s="192">
        <f t="shared" si="4"/>
        <v>0.16699999999999982</v>
      </c>
      <c r="F33" s="191" t="s">
        <v>32</v>
      </c>
      <c r="G33" s="191">
        <v>5</v>
      </c>
      <c r="H33" s="191" t="s">
        <v>33</v>
      </c>
      <c r="I33" s="182" t="s">
        <v>27</v>
      </c>
      <c r="J33" s="182"/>
      <c r="K33" s="193">
        <f t="shared" si="5"/>
        <v>1</v>
      </c>
      <c r="L33" s="193" t="s">
        <v>31</v>
      </c>
      <c r="M33" s="193">
        <f t="shared" si="0"/>
        <v>1</v>
      </c>
      <c r="N33" s="193" t="s">
        <v>31</v>
      </c>
      <c r="O33" s="193">
        <f t="shared" si="1"/>
        <v>1</v>
      </c>
      <c r="P33" s="193" t="s">
        <v>31</v>
      </c>
      <c r="Q33" s="193" t="s">
        <v>31</v>
      </c>
      <c r="R33" s="193">
        <f t="shared" si="2"/>
        <v>1</v>
      </c>
      <c r="S33" s="193" t="s">
        <v>31</v>
      </c>
      <c r="T33" s="194">
        <v>44390</v>
      </c>
      <c r="U33" s="193" t="s">
        <v>29</v>
      </c>
      <c r="V33" s="193">
        <f t="shared" si="3"/>
        <v>1</v>
      </c>
      <c r="W33" s="193" t="s">
        <v>31</v>
      </c>
      <c r="X33" s="198" t="s">
        <v>384</v>
      </c>
      <c r="Y33" s="198"/>
      <c r="Z33" s="187"/>
      <c r="AA33" s="198"/>
    </row>
    <row r="34" spans="1:27" ht="115.2" hidden="1" x14ac:dyDescent="0.3">
      <c r="A34" s="178">
        <f t="shared" si="6"/>
        <v>24</v>
      </c>
      <c r="B34" s="179" t="s">
        <v>385</v>
      </c>
      <c r="C34" s="180">
        <v>3.468</v>
      </c>
      <c r="D34" s="180">
        <v>4.6920000000000002</v>
      </c>
      <c r="E34" s="181">
        <f t="shared" si="4"/>
        <v>1.2240000000000002</v>
      </c>
      <c r="F34" s="180" t="s">
        <v>26</v>
      </c>
      <c r="G34" s="182" t="s">
        <v>27</v>
      </c>
      <c r="H34" s="182"/>
      <c r="I34" s="180">
        <v>6</v>
      </c>
      <c r="J34" s="180" t="s">
        <v>33</v>
      </c>
      <c r="K34" s="183">
        <f t="shared" si="5"/>
        <v>1</v>
      </c>
      <c r="L34" s="183" t="s">
        <v>29</v>
      </c>
      <c r="M34" s="183">
        <f t="shared" si="0"/>
        <v>1</v>
      </c>
      <c r="N34" s="183" t="s">
        <v>29</v>
      </c>
      <c r="O34" s="183">
        <f t="shared" si="1"/>
        <v>1</v>
      </c>
      <c r="P34" s="183" t="s">
        <v>29</v>
      </c>
      <c r="Q34" s="183" t="s">
        <v>29</v>
      </c>
      <c r="R34" s="183">
        <f t="shared" si="2"/>
        <v>1</v>
      </c>
      <c r="S34" s="183" t="s">
        <v>30</v>
      </c>
      <c r="T34" s="184">
        <v>44390</v>
      </c>
      <c r="U34" s="183" t="s">
        <v>29</v>
      </c>
      <c r="V34" s="183">
        <f t="shared" si="3"/>
        <v>1</v>
      </c>
      <c r="W34" s="183" t="s">
        <v>29</v>
      </c>
      <c r="X34" s="199" t="s">
        <v>386</v>
      </c>
      <c r="Y34" s="199"/>
      <c r="Z34" s="187"/>
      <c r="AA34" s="199"/>
    </row>
    <row r="35" spans="1:27" ht="230.4" x14ac:dyDescent="0.3">
      <c r="A35" s="178">
        <f t="shared" si="6"/>
        <v>25</v>
      </c>
      <c r="B35" s="203" t="s">
        <v>387</v>
      </c>
      <c r="C35" s="204">
        <v>1.0289999999999999</v>
      </c>
      <c r="D35" s="204">
        <v>2.5249999999999999</v>
      </c>
      <c r="E35" s="192">
        <f t="shared" si="4"/>
        <v>1.496</v>
      </c>
      <c r="F35" s="204" t="s">
        <v>32</v>
      </c>
      <c r="G35" s="191">
        <v>6</v>
      </c>
      <c r="H35" s="191"/>
      <c r="I35" s="182" t="s">
        <v>27</v>
      </c>
      <c r="J35" s="182"/>
      <c r="K35" s="193">
        <f t="shared" si="5"/>
        <v>1</v>
      </c>
      <c r="L35" s="193" t="s">
        <v>29</v>
      </c>
      <c r="M35" s="193">
        <f t="shared" si="0"/>
        <v>1</v>
      </c>
      <c r="N35" s="193" t="s">
        <v>29</v>
      </c>
      <c r="O35" s="193">
        <f t="shared" si="1"/>
        <v>1</v>
      </c>
      <c r="P35" s="193" t="s">
        <v>29</v>
      </c>
      <c r="Q35" s="193" t="s">
        <v>29</v>
      </c>
      <c r="R35" s="193">
        <f t="shared" si="2"/>
        <v>1</v>
      </c>
      <c r="S35" s="193" t="s">
        <v>30</v>
      </c>
      <c r="T35" s="194">
        <v>44390</v>
      </c>
      <c r="U35" s="193" t="s">
        <v>30</v>
      </c>
      <c r="V35" s="193">
        <f t="shared" si="3"/>
        <v>0</v>
      </c>
      <c r="W35" s="193" t="s">
        <v>30</v>
      </c>
      <c r="X35" s="198" t="s">
        <v>388</v>
      </c>
      <c r="Y35" s="198"/>
      <c r="Z35" s="187" t="s">
        <v>378</v>
      </c>
      <c r="AA35" s="205" t="s">
        <v>389</v>
      </c>
    </row>
    <row r="36" spans="1:27" ht="30" hidden="1" customHeight="1" x14ac:dyDescent="0.3">
      <c r="A36" s="178">
        <f t="shared" si="6"/>
        <v>26</v>
      </c>
      <c r="B36" s="200" t="s">
        <v>387</v>
      </c>
      <c r="C36" s="191">
        <v>5.0659999999999998</v>
      </c>
      <c r="D36" s="191">
        <v>5.1109999999999998</v>
      </c>
      <c r="E36" s="192">
        <f t="shared" si="4"/>
        <v>4.4999999999999929E-2</v>
      </c>
      <c r="F36" s="191" t="s">
        <v>26</v>
      </c>
      <c r="G36" s="182" t="s">
        <v>27</v>
      </c>
      <c r="H36" s="182"/>
      <c r="I36" s="191">
        <v>6</v>
      </c>
      <c r="J36" s="191" t="s">
        <v>33</v>
      </c>
      <c r="K36" s="193">
        <f t="shared" si="5"/>
        <v>1</v>
      </c>
      <c r="L36" s="193" t="s">
        <v>31</v>
      </c>
      <c r="M36" s="193">
        <f t="shared" si="0"/>
        <v>1</v>
      </c>
      <c r="N36" s="193" t="s">
        <v>31</v>
      </c>
      <c r="O36" s="193">
        <f t="shared" si="1"/>
        <v>1</v>
      </c>
      <c r="P36" s="193" t="s">
        <v>31</v>
      </c>
      <c r="Q36" s="193" t="s">
        <v>31</v>
      </c>
      <c r="R36" s="193">
        <f t="shared" si="2"/>
        <v>1</v>
      </c>
      <c r="S36" s="193" t="s">
        <v>31</v>
      </c>
      <c r="T36" s="194">
        <v>44390</v>
      </c>
      <c r="U36" s="193" t="s">
        <v>29</v>
      </c>
      <c r="V36" s="193">
        <f t="shared" si="3"/>
        <v>1</v>
      </c>
      <c r="W36" s="193" t="s">
        <v>31</v>
      </c>
      <c r="X36" s="198" t="s">
        <v>390</v>
      </c>
      <c r="Y36" s="198"/>
      <c r="Z36" s="187"/>
      <c r="AA36" s="198"/>
    </row>
    <row r="37" spans="1:27" ht="30" hidden="1" customHeight="1" x14ac:dyDescent="0.3">
      <c r="A37" s="178">
        <f t="shared" si="6"/>
        <v>27</v>
      </c>
      <c r="B37" s="179" t="s">
        <v>391</v>
      </c>
      <c r="C37" s="180">
        <v>1.71</v>
      </c>
      <c r="D37" s="180">
        <v>1.77</v>
      </c>
      <c r="E37" s="181">
        <f t="shared" si="4"/>
        <v>6.0000000000000053E-2</v>
      </c>
      <c r="F37" s="180" t="s">
        <v>32</v>
      </c>
      <c r="G37" s="180">
        <v>7</v>
      </c>
      <c r="H37" s="180" t="s">
        <v>33</v>
      </c>
      <c r="I37" s="182" t="s">
        <v>27</v>
      </c>
      <c r="J37" s="182"/>
      <c r="K37" s="183">
        <f t="shared" si="5"/>
        <v>1</v>
      </c>
      <c r="L37" s="183" t="s">
        <v>29</v>
      </c>
      <c r="M37" s="183">
        <f t="shared" si="0"/>
        <v>1</v>
      </c>
      <c r="N37" s="183" t="s">
        <v>29</v>
      </c>
      <c r="O37" s="183">
        <f t="shared" si="1"/>
        <v>1</v>
      </c>
      <c r="P37" s="183" t="s">
        <v>31</v>
      </c>
      <c r="Q37" s="183" t="s">
        <v>31</v>
      </c>
      <c r="R37" s="183">
        <f t="shared" si="2"/>
        <v>1</v>
      </c>
      <c r="S37" s="183" t="s">
        <v>31</v>
      </c>
      <c r="T37" s="184">
        <v>44390</v>
      </c>
      <c r="U37" s="183" t="s">
        <v>29</v>
      </c>
      <c r="V37" s="183">
        <f t="shared" si="3"/>
        <v>1</v>
      </c>
      <c r="W37" s="183" t="s">
        <v>31</v>
      </c>
      <c r="X37" s="199" t="s">
        <v>392</v>
      </c>
      <c r="Y37" s="199"/>
      <c r="Z37" s="187"/>
      <c r="AA37" s="199" t="s">
        <v>393</v>
      </c>
    </row>
    <row r="38" spans="1:27" ht="72" x14ac:dyDescent="0.3">
      <c r="A38" s="178">
        <f t="shared" si="6"/>
        <v>28</v>
      </c>
      <c r="B38" s="179" t="s">
        <v>391</v>
      </c>
      <c r="C38" s="180">
        <v>3.0979999999999999</v>
      </c>
      <c r="D38" s="180">
        <v>3.3420000000000001</v>
      </c>
      <c r="E38" s="181">
        <f t="shared" si="4"/>
        <v>0.24400000000000022</v>
      </c>
      <c r="F38" s="180" t="s">
        <v>32</v>
      </c>
      <c r="G38" s="180">
        <v>7</v>
      </c>
      <c r="H38" s="180" t="s">
        <v>33</v>
      </c>
      <c r="I38" s="182" t="s">
        <v>27</v>
      </c>
      <c r="J38" s="182"/>
      <c r="K38" s="183">
        <f t="shared" si="5"/>
        <v>1</v>
      </c>
      <c r="L38" s="183" t="s">
        <v>29</v>
      </c>
      <c r="M38" s="183">
        <f t="shared" si="0"/>
        <v>1</v>
      </c>
      <c r="N38" s="183" t="s">
        <v>30</v>
      </c>
      <c r="O38" s="183">
        <f t="shared" si="1"/>
        <v>0</v>
      </c>
      <c r="P38" s="183" t="s">
        <v>29</v>
      </c>
      <c r="Q38" s="183" t="s">
        <v>29</v>
      </c>
      <c r="R38" s="183">
        <f t="shared" si="2"/>
        <v>1</v>
      </c>
      <c r="S38" s="183" t="s">
        <v>30</v>
      </c>
      <c r="T38" s="184">
        <v>44390</v>
      </c>
      <c r="U38" s="183" t="s">
        <v>30</v>
      </c>
      <c r="V38" s="183">
        <f t="shared" si="3"/>
        <v>0</v>
      </c>
      <c r="W38" s="183" t="s">
        <v>30</v>
      </c>
      <c r="X38" s="199" t="s">
        <v>394</v>
      </c>
      <c r="Y38" s="206" t="s">
        <v>395</v>
      </c>
      <c r="Z38" s="187" t="s">
        <v>378</v>
      </c>
      <c r="AA38" s="201" t="s">
        <v>396</v>
      </c>
    </row>
    <row r="39" spans="1:27" ht="100.8" x14ac:dyDescent="0.3">
      <c r="A39" s="178">
        <f t="shared" si="6"/>
        <v>29</v>
      </c>
      <c r="B39" s="179" t="s">
        <v>391</v>
      </c>
      <c r="C39" s="180">
        <v>9.6120000000000001</v>
      </c>
      <c r="D39" s="180">
        <v>10.042999999999999</v>
      </c>
      <c r="E39" s="181">
        <f t="shared" si="4"/>
        <v>0.43099999999999916</v>
      </c>
      <c r="F39" s="180" t="s">
        <v>32</v>
      </c>
      <c r="G39" s="180">
        <v>8</v>
      </c>
      <c r="H39" s="180" t="s">
        <v>33</v>
      </c>
      <c r="I39" s="182" t="s">
        <v>27</v>
      </c>
      <c r="J39" s="182"/>
      <c r="K39" s="183">
        <f t="shared" si="5"/>
        <v>1</v>
      </c>
      <c r="L39" s="183" t="s">
        <v>29</v>
      </c>
      <c r="M39" s="183">
        <f t="shared" si="0"/>
        <v>1</v>
      </c>
      <c r="N39" s="183" t="s">
        <v>30</v>
      </c>
      <c r="O39" s="183">
        <f t="shared" si="1"/>
        <v>0</v>
      </c>
      <c r="P39" s="183" t="s">
        <v>31</v>
      </c>
      <c r="Q39" s="183" t="s">
        <v>31</v>
      </c>
      <c r="R39" s="183">
        <f t="shared" si="2"/>
        <v>1</v>
      </c>
      <c r="S39" s="183" t="s">
        <v>31</v>
      </c>
      <c r="T39" s="184">
        <v>44390</v>
      </c>
      <c r="U39" s="183" t="s">
        <v>30</v>
      </c>
      <c r="V39" s="183">
        <f t="shared" si="3"/>
        <v>0</v>
      </c>
      <c r="W39" s="183" t="s">
        <v>30</v>
      </c>
      <c r="X39" s="199" t="s">
        <v>397</v>
      </c>
      <c r="Y39" s="207"/>
      <c r="Z39" s="187" t="s">
        <v>378</v>
      </c>
      <c r="AA39" s="201" t="s">
        <v>398</v>
      </c>
    </row>
    <row r="40" spans="1:27" ht="15" hidden="1" customHeight="1" x14ac:dyDescent="0.3">
      <c r="A40" s="178">
        <f t="shared" si="6"/>
        <v>30</v>
      </c>
      <c r="B40" s="179" t="s">
        <v>391</v>
      </c>
      <c r="C40" s="180">
        <v>12.045999999999999</v>
      </c>
      <c r="D40" s="180">
        <v>12.14</v>
      </c>
      <c r="E40" s="181">
        <f t="shared" si="4"/>
        <v>9.4000000000001194E-2</v>
      </c>
      <c r="F40" s="180" t="s">
        <v>32</v>
      </c>
      <c r="G40" s="180">
        <v>7</v>
      </c>
      <c r="H40" s="180" t="s">
        <v>33</v>
      </c>
      <c r="I40" s="182" t="s">
        <v>27</v>
      </c>
      <c r="J40" s="182"/>
      <c r="K40" s="183">
        <f t="shared" si="5"/>
        <v>1</v>
      </c>
      <c r="L40" s="183" t="s">
        <v>29</v>
      </c>
      <c r="M40" s="183">
        <f t="shared" si="0"/>
        <v>1</v>
      </c>
      <c r="N40" s="183" t="s">
        <v>29</v>
      </c>
      <c r="O40" s="183">
        <f t="shared" si="1"/>
        <v>1</v>
      </c>
      <c r="P40" s="183" t="s">
        <v>29</v>
      </c>
      <c r="Q40" s="183" t="s">
        <v>29</v>
      </c>
      <c r="R40" s="183">
        <f t="shared" si="2"/>
        <v>1</v>
      </c>
      <c r="S40" s="183" t="s">
        <v>30</v>
      </c>
      <c r="T40" s="184">
        <v>44390</v>
      </c>
      <c r="U40" s="183" t="s">
        <v>29</v>
      </c>
      <c r="V40" s="183">
        <f t="shared" si="3"/>
        <v>1</v>
      </c>
      <c r="W40" s="183" t="s">
        <v>31</v>
      </c>
      <c r="X40" s="199" t="s">
        <v>399</v>
      </c>
      <c r="Y40" s="207"/>
      <c r="Z40" s="187"/>
      <c r="AA40" s="199"/>
    </row>
    <row r="41" spans="1:27" ht="15" hidden="1" customHeight="1" x14ac:dyDescent="0.3">
      <c r="A41" s="178">
        <f t="shared" si="6"/>
        <v>31</v>
      </c>
      <c r="B41" s="195" t="s">
        <v>391</v>
      </c>
      <c r="C41" s="180">
        <v>12.14</v>
      </c>
      <c r="D41" s="180">
        <v>12.446</v>
      </c>
      <c r="E41" s="181">
        <f t="shared" si="4"/>
        <v>0.30599999999999916</v>
      </c>
      <c r="F41" s="180" t="s">
        <v>32</v>
      </c>
      <c r="G41" s="180">
        <v>5</v>
      </c>
      <c r="H41" s="180" t="s">
        <v>33</v>
      </c>
      <c r="I41" s="182" t="s">
        <v>27</v>
      </c>
      <c r="J41" s="182"/>
      <c r="K41" s="183">
        <f t="shared" si="5"/>
        <v>1</v>
      </c>
      <c r="L41" s="183" t="s">
        <v>29</v>
      </c>
      <c r="M41" s="183">
        <f t="shared" si="0"/>
        <v>1</v>
      </c>
      <c r="N41" s="183" t="s">
        <v>29</v>
      </c>
      <c r="O41" s="183">
        <f t="shared" si="1"/>
        <v>1</v>
      </c>
      <c r="P41" s="183" t="s">
        <v>31</v>
      </c>
      <c r="Q41" s="183" t="s">
        <v>31</v>
      </c>
      <c r="R41" s="183">
        <f t="shared" si="2"/>
        <v>1</v>
      </c>
      <c r="S41" s="183" t="s">
        <v>31</v>
      </c>
      <c r="T41" s="184">
        <v>44390</v>
      </c>
      <c r="U41" s="183" t="s">
        <v>29</v>
      </c>
      <c r="V41" s="183">
        <f t="shared" si="3"/>
        <v>1</v>
      </c>
      <c r="W41" s="183" t="s">
        <v>31</v>
      </c>
      <c r="X41" s="199" t="s">
        <v>399</v>
      </c>
      <c r="Y41" s="207"/>
      <c r="Z41" s="187"/>
      <c r="AA41" s="199"/>
    </row>
    <row r="42" spans="1:27" ht="15" hidden="1" customHeight="1" x14ac:dyDescent="0.3">
      <c r="A42" s="178">
        <f t="shared" si="6"/>
        <v>32</v>
      </c>
      <c r="B42" s="179" t="s">
        <v>391</v>
      </c>
      <c r="C42" s="180">
        <v>12.958</v>
      </c>
      <c r="D42" s="180">
        <v>13.093999999999999</v>
      </c>
      <c r="E42" s="181">
        <f t="shared" si="4"/>
        <v>0.13599999999999923</v>
      </c>
      <c r="F42" s="180" t="s">
        <v>32</v>
      </c>
      <c r="G42" s="180">
        <v>8</v>
      </c>
      <c r="H42" s="180" t="s">
        <v>33</v>
      </c>
      <c r="I42" s="182" t="s">
        <v>27</v>
      </c>
      <c r="J42" s="182"/>
      <c r="K42" s="183">
        <f t="shared" si="5"/>
        <v>1</v>
      </c>
      <c r="L42" s="183" t="s">
        <v>29</v>
      </c>
      <c r="M42" s="183">
        <f t="shared" si="0"/>
        <v>1</v>
      </c>
      <c r="N42" s="183" t="s">
        <v>29</v>
      </c>
      <c r="O42" s="183">
        <f t="shared" si="1"/>
        <v>1</v>
      </c>
      <c r="P42" s="183" t="s">
        <v>29</v>
      </c>
      <c r="Q42" s="183" t="s">
        <v>29</v>
      </c>
      <c r="R42" s="183">
        <f t="shared" si="2"/>
        <v>1</v>
      </c>
      <c r="S42" s="183" t="s">
        <v>30</v>
      </c>
      <c r="T42" s="184">
        <v>44390</v>
      </c>
      <c r="U42" s="183" t="s">
        <v>29</v>
      </c>
      <c r="V42" s="183">
        <f t="shared" si="3"/>
        <v>1</v>
      </c>
      <c r="W42" s="183" t="s">
        <v>31</v>
      </c>
      <c r="X42" s="199" t="s">
        <v>400</v>
      </c>
      <c r="Y42" s="207"/>
      <c r="Z42" s="187"/>
      <c r="AA42" s="199"/>
    </row>
    <row r="43" spans="1:27" ht="15" hidden="1" customHeight="1" x14ac:dyDescent="0.3">
      <c r="A43" s="178">
        <f t="shared" si="6"/>
        <v>33</v>
      </c>
      <c r="B43" s="179" t="s">
        <v>391</v>
      </c>
      <c r="C43" s="180">
        <v>13.04</v>
      </c>
      <c r="D43" s="180">
        <v>13.08</v>
      </c>
      <c r="E43" s="181">
        <f t="shared" si="4"/>
        <v>4.0000000000000924E-2</v>
      </c>
      <c r="F43" s="180" t="s">
        <v>26</v>
      </c>
      <c r="G43" s="182" t="s">
        <v>27</v>
      </c>
      <c r="H43" s="182"/>
      <c r="I43" s="180">
        <v>5</v>
      </c>
      <c r="J43" s="180" t="s">
        <v>33</v>
      </c>
      <c r="K43" s="183">
        <f t="shared" si="5"/>
        <v>1</v>
      </c>
      <c r="L43" s="183" t="s">
        <v>29</v>
      </c>
      <c r="M43" s="183">
        <f t="shared" si="0"/>
        <v>1</v>
      </c>
      <c r="N43" s="183" t="s">
        <v>29</v>
      </c>
      <c r="O43" s="183">
        <f t="shared" si="1"/>
        <v>1</v>
      </c>
      <c r="P43" s="183" t="s">
        <v>31</v>
      </c>
      <c r="Q43" s="183" t="s">
        <v>31</v>
      </c>
      <c r="R43" s="183">
        <f t="shared" si="2"/>
        <v>1</v>
      </c>
      <c r="S43" s="183" t="s">
        <v>31</v>
      </c>
      <c r="T43" s="184">
        <v>44390</v>
      </c>
      <c r="U43" s="183" t="s">
        <v>29</v>
      </c>
      <c r="V43" s="183">
        <f t="shared" si="3"/>
        <v>1</v>
      </c>
      <c r="W43" s="183" t="s">
        <v>31</v>
      </c>
      <c r="X43" s="199" t="s">
        <v>401</v>
      </c>
      <c r="Y43" s="207"/>
      <c r="Z43" s="187"/>
      <c r="AA43" s="199"/>
    </row>
    <row r="44" spans="1:27" ht="30" hidden="1" customHeight="1" x14ac:dyDescent="0.3">
      <c r="A44" s="178">
        <f t="shared" si="6"/>
        <v>34</v>
      </c>
      <c r="B44" s="179" t="s">
        <v>391</v>
      </c>
      <c r="C44" s="180">
        <v>14.845000000000001</v>
      </c>
      <c r="D44" s="180">
        <v>14.893000000000001</v>
      </c>
      <c r="E44" s="181">
        <f t="shared" si="4"/>
        <v>4.8000000000000043E-2</v>
      </c>
      <c r="F44" s="180" t="s">
        <v>26</v>
      </c>
      <c r="G44" s="182" t="s">
        <v>27</v>
      </c>
      <c r="H44" s="182"/>
      <c r="I44" s="180">
        <v>5</v>
      </c>
      <c r="J44" s="180" t="s">
        <v>33</v>
      </c>
      <c r="K44" s="183">
        <f t="shared" si="5"/>
        <v>1</v>
      </c>
      <c r="L44" s="183" t="s">
        <v>31</v>
      </c>
      <c r="M44" s="183">
        <f t="shared" si="0"/>
        <v>1</v>
      </c>
      <c r="N44" s="183" t="s">
        <v>31</v>
      </c>
      <c r="O44" s="183">
        <f t="shared" si="1"/>
        <v>1</v>
      </c>
      <c r="P44" s="183" t="s">
        <v>31</v>
      </c>
      <c r="Q44" s="183" t="s">
        <v>31</v>
      </c>
      <c r="R44" s="183">
        <f t="shared" si="2"/>
        <v>1</v>
      </c>
      <c r="S44" s="183" t="s">
        <v>31</v>
      </c>
      <c r="T44" s="184">
        <v>44390</v>
      </c>
      <c r="U44" s="183" t="s">
        <v>29</v>
      </c>
      <c r="V44" s="183">
        <f t="shared" si="3"/>
        <v>1</v>
      </c>
      <c r="W44" s="183" t="s">
        <v>31</v>
      </c>
      <c r="X44" s="199" t="s">
        <v>402</v>
      </c>
      <c r="Y44" s="207"/>
      <c r="Z44" s="187"/>
      <c r="AA44" s="199"/>
    </row>
    <row r="45" spans="1:27" ht="60" hidden="1" customHeight="1" x14ac:dyDescent="0.3">
      <c r="A45" s="178">
        <f t="shared" si="6"/>
        <v>35</v>
      </c>
      <c r="B45" s="190" t="s">
        <v>403</v>
      </c>
      <c r="C45" s="191">
        <v>3.4780000000000002</v>
      </c>
      <c r="D45" s="191">
        <v>3.847</v>
      </c>
      <c r="E45" s="192">
        <f t="shared" si="4"/>
        <v>0.36899999999999977</v>
      </c>
      <c r="F45" s="191" t="s">
        <v>32</v>
      </c>
      <c r="G45" s="191">
        <v>6</v>
      </c>
      <c r="H45" s="191" t="s">
        <v>33</v>
      </c>
      <c r="I45" s="182" t="s">
        <v>27</v>
      </c>
      <c r="J45" s="182"/>
      <c r="K45" s="193">
        <f t="shared" si="5"/>
        <v>1</v>
      </c>
      <c r="L45" s="191" t="s">
        <v>29</v>
      </c>
      <c r="M45" s="193">
        <f t="shared" si="0"/>
        <v>1</v>
      </c>
      <c r="N45" s="191" t="s">
        <v>29</v>
      </c>
      <c r="O45" s="193">
        <f t="shared" si="1"/>
        <v>1</v>
      </c>
      <c r="P45" s="191" t="s">
        <v>31</v>
      </c>
      <c r="Q45" s="191" t="s">
        <v>31</v>
      </c>
      <c r="R45" s="193">
        <f t="shared" si="2"/>
        <v>1</v>
      </c>
      <c r="S45" s="193" t="s">
        <v>31</v>
      </c>
      <c r="T45" s="194">
        <v>44390</v>
      </c>
      <c r="U45" s="193" t="s">
        <v>29</v>
      </c>
      <c r="V45" s="193">
        <f t="shared" si="3"/>
        <v>1</v>
      </c>
      <c r="W45" s="193" t="s">
        <v>29</v>
      </c>
      <c r="X45" s="198" t="s">
        <v>404</v>
      </c>
      <c r="Y45" s="207"/>
      <c r="Z45" s="187"/>
      <c r="AA45" s="198"/>
    </row>
    <row r="46" spans="1:27" ht="15" hidden="1" customHeight="1" x14ac:dyDescent="0.3">
      <c r="A46" s="178">
        <f t="shared" si="6"/>
        <v>36</v>
      </c>
      <c r="B46" s="190" t="s">
        <v>403</v>
      </c>
      <c r="C46" s="191">
        <v>7.984</v>
      </c>
      <c r="D46" s="191">
        <v>8.1739999999999995</v>
      </c>
      <c r="E46" s="192">
        <f t="shared" si="4"/>
        <v>0.1899999999999995</v>
      </c>
      <c r="F46" s="191" t="s">
        <v>32</v>
      </c>
      <c r="G46" s="191">
        <v>6</v>
      </c>
      <c r="H46" s="191" t="s">
        <v>33</v>
      </c>
      <c r="I46" s="182" t="s">
        <v>27</v>
      </c>
      <c r="J46" s="182"/>
      <c r="K46" s="193">
        <f t="shared" si="5"/>
        <v>1</v>
      </c>
      <c r="L46" s="193" t="s">
        <v>29</v>
      </c>
      <c r="M46" s="193">
        <f t="shared" si="0"/>
        <v>1</v>
      </c>
      <c r="N46" s="193" t="s">
        <v>29</v>
      </c>
      <c r="O46" s="193">
        <f t="shared" si="1"/>
        <v>1</v>
      </c>
      <c r="P46" s="193" t="s">
        <v>29</v>
      </c>
      <c r="Q46" s="193" t="s">
        <v>29</v>
      </c>
      <c r="R46" s="193">
        <f t="shared" si="2"/>
        <v>1</v>
      </c>
      <c r="S46" s="193" t="s">
        <v>30</v>
      </c>
      <c r="T46" s="194">
        <v>44390</v>
      </c>
      <c r="U46" s="193" t="s">
        <v>29</v>
      </c>
      <c r="V46" s="193">
        <f t="shared" si="3"/>
        <v>1</v>
      </c>
      <c r="W46" s="193" t="s">
        <v>31</v>
      </c>
      <c r="X46" s="198" t="s">
        <v>405</v>
      </c>
      <c r="Y46" s="207"/>
      <c r="Z46" s="187"/>
      <c r="AA46" s="198"/>
    </row>
    <row r="47" spans="1:27" ht="15" hidden="1" customHeight="1" x14ac:dyDescent="0.3">
      <c r="A47" s="178">
        <f t="shared" si="6"/>
        <v>37</v>
      </c>
      <c r="B47" s="179" t="s">
        <v>406</v>
      </c>
      <c r="C47" s="180">
        <v>1.1850000000000001</v>
      </c>
      <c r="D47" s="180">
        <v>1.2150000000000001</v>
      </c>
      <c r="E47" s="181">
        <f t="shared" si="4"/>
        <v>3.0000000000000027E-2</v>
      </c>
      <c r="F47" s="180" t="s">
        <v>26</v>
      </c>
      <c r="G47" s="182" t="s">
        <v>27</v>
      </c>
      <c r="H47" s="182"/>
      <c r="I47" s="180">
        <v>9</v>
      </c>
      <c r="J47" s="180" t="s">
        <v>33</v>
      </c>
      <c r="K47" s="183">
        <f t="shared" si="5"/>
        <v>1</v>
      </c>
      <c r="L47" s="183" t="s">
        <v>29</v>
      </c>
      <c r="M47" s="183">
        <f t="shared" si="0"/>
        <v>1</v>
      </c>
      <c r="N47" s="183" t="s">
        <v>29</v>
      </c>
      <c r="O47" s="183">
        <f t="shared" si="1"/>
        <v>1</v>
      </c>
      <c r="P47" s="183" t="s">
        <v>29</v>
      </c>
      <c r="Q47" s="183" t="s">
        <v>29</v>
      </c>
      <c r="R47" s="183">
        <f t="shared" si="2"/>
        <v>1</v>
      </c>
      <c r="S47" s="183" t="s">
        <v>30</v>
      </c>
      <c r="T47" s="184">
        <v>44390</v>
      </c>
      <c r="U47" s="183" t="s">
        <v>29</v>
      </c>
      <c r="V47" s="183">
        <f t="shared" si="3"/>
        <v>1</v>
      </c>
      <c r="W47" s="183" t="s">
        <v>31</v>
      </c>
      <c r="X47" s="199" t="s">
        <v>407</v>
      </c>
      <c r="Y47" s="207"/>
      <c r="Z47" s="187"/>
      <c r="AA47" s="199"/>
    </row>
    <row r="48" spans="1:27" ht="15" hidden="1" customHeight="1" x14ac:dyDescent="0.3">
      <c r="A48" s="178">
        <f t="shared" si="6"/>
        <v>38</v>
      </c>
      <c r="B48" s="179" t="s">
        <v>406</v>
      </c>
      <c r="C48" s="180">
        <v>4.0890000000000004</v>
      </c>
      <c r="D48" s="180">
        <v>4.1710000000000003</v>
      </c>
      <c r="E48" s="181">
        <f t="shared" si="4"/>
        <v>8.1999999999999851E-2</v>
      </c>
      <c r="F48" s="180" t="s">
        <v>26</v>
      </c>
      <c r="G48" s="182" t="s">
        <v>27</v>
      </c>
      <c r="H48" s="182"/>
      <c r="I48" s="180">
        <v>5</v>
      </c>
      <c r="J48" s="180" t="s">
        <v>34</v>
      </c>
      <c r="K48" s="183">
        <f t="shared" si="5"/>
        <v>1</v>
      </c>
      <c r="L48" s="183" t="s">
        <v>29</v>
      </c>
      <c r="M48" s="183">
        <f t="shared" si="0"/>
        <v>1</v>
      </c>
      <c r="N48" s="183" t="s">
        <v>29</v>
      </c>
      <c r="O48" s="183">
        <f t="shared" si="1"/>
        <v>1</v>
      </c>
      <c r="P48" s="183" t="s">
        <v>29</v>
      </c>
      <c r="Q48" s="183" t="s">
        <v>29</v>
      </c>
      <c r="R48" s="183">
        <f t="shared" si="2"/>
        <v>1</v>
      </c>
      <c r="S48" s="183" t="s">
        <v>30</v>
      </c>
      <c r="T48" s="184">
        <v>44390</v>
      </c>
      <c r="U48" s="183" t="s">
        <v>29</v>
      </c>
      <c r="V48" s="183">
        <f t="shared" si="3"/>
        <v>1</v>
      </c>
      <c r="W48" s="183" t="s">
        <v>31</v>
      </c>
      <c r="X48" s="199" t="s">
        <v>408</v>
      </c>
      <c r="Y48" s="207"/>
      <c r="Z48" s="187"/>
      <c r="AA48" s="199"/>
    </row>
    <row r="49" spans="1:27" ht="45" hidden="1" customHeight="1" x14ac:dyDescent="0.3">
      <c r="A49" s="178">
        <f t="shared" si="6"/>
        <v>39</v>
      </c>
      <c r="B49" s="179" t="s">
        <v>406</v>
      </c>
      <c r="C49" s="180">
        <v>4.1680000000000001</v>
      </c>
      <c r="D49" s="180">
        <v>4.3</v>
      </c>
      <c r="E49" s="181">
        <f t="shared" si="4"/>
        <v>0.13199999999999967</v>
      </c>
      <c r="F49" s="180" t="s">
        <v>26</v>
      </c>
      <c r="G49" s="182" t="s">
        <v>27</v>
      </c>
      <c r="H49" s="182"/>
      <c r="I49" s="180">
        <v>5</v>
      </c>
      <c r="J49" s="180" t="s">
        <v>28</v>
      </c>
      <c r="K49" s="183">
        <f t="shared" si="5"/>
        <v>1</v>
      </c>
      <c r="L49" s="183" t="s">
        <v>29</v>
      </c>
      <c r="M49" s="183">
        <f t="shared" si="0"/>
        <v>1</v>
      </c>
      <c r="N49" s="183" t="s">
        <v>29</v>
      </c>
      <c r="O49" s="183">
        <f t="shared" si="1"/>
        <v>1</v>
      </c>
      <c r="P49" s="183" t="s">
        <v>31</v>
      </c>
      <c r="Q49" s="183" t="s">
        <v>31</v>
      </c>
      <c r="R49" s="183">
        <f t="shared" si="2"/>
        <v>1</v>
      </c>
      <c r="S49" s="183" t="s">
        <v>31</v>
      </c>
      <c r="T49" s="184">
        <v>44390</v>
      </c>
      <c r="U49" s="183" t="s">
        <v>29</v>
      </c>
      <c r="V49" s="183">
        <f t="shared" si="3"/>
        <v>1</v>
      </c>
      <c r="W49" s="183" t="s">
        <v>29</v>
      </c>
      <c r="X49" s="199" t="s">
        <v>409</v>
      </c>
      <c r="Y49" s="207"/>
      <c r="Z49" s="187"/>
      <c r="AA49" s="199"/>
    </row>
    <row r="50" spans="1:27" ht="45" hidden="1" customHeight="1" x14ac:dyDescent="0.3">
      <c r="A50" s="178">
        <f t="shared" si="6"/>
        <v>40</v>
      </c>
      <c r="B50" s="179" t="s">
        <v>406</v>
      </c>
      <c r="C50" s="180">
        <v>4.4470000000000001</v>
      </c>
      <c r="D50" s="180">
        <v>4.4930000000000003</v>
      </c>
      <c r="E50" s="181">
        <f t="shared" si="4"/>
        <v>4.6000000000000263E-2</v>
      </c>
      <c r="F50" s="180" t="s">
        <v>26</v>
      </c>
      <c r="G50" s="182" t="s">
        <v>27</v>
      </c>
      <c r="H50" s="182"/>
      <c r="I50" s="180">
        <v>5</v>
      </c>
      <c r="J50" s="180" t="s">
        <v>28</v>
      </c>
      <c r="K50" s="183">
        <f t="shared" si="5"/>
        <v>1</v>
      </c>
      <c r="L50" s="183" t="s">
        <v>29</v>
      </c>
      <c r="M50" s="183">
        <f t="shared" si="0"/>
        <v>1</v>
      </c>
      <c r="N50" s="183" t="s">
        <v>29</v>
      </c>
      <c r="O50" s="183">
        <f t="shared" si="1"/>
        <v>1</v>
      </c>
      <c r="P50" s="183" t="s">
        <v>31</v>
      </c>
      <c r="Q50" s="183" t="s">
        <v>31</v>
      </c>
      <c r="R50" s="183">
        <f t="shared" si="2"/>
        <v>1</v>
      </c>
      <c r="S50" s="183" t="s">
        <v>31</v>
      </c>
      <c r="T50" s="184">
        <v>44390</v>
      </c>
      <c r="U50" s="183" t="s">
        <v>29</v>
      </c>
      <c r="V50" s="183">
        <f t="shared" si="3"/>
        <v>1</v>
      </c>
      <c r="W50" s="183" t="s">
        <v>29</v>
      </c>
      <c r="X50" s="199" t="s">
        <v>410</v>
      </c>
      <c r="Y50" s="207"/>
      <c r="Z50" s="187"/>
      <c r="AA50" s="199"/>
    </row>
    <row r="51" spans="1:27" ht="60" hidden="1" customHeight="1" x14ac:dyDescent="0.3">
      <c r="A51" s="178">
        <f t="shared" si="6"/>
        <v>41</v>
      </c>
      <c r="B51" s="179" t="s">
        <v>406</v>
      </c>
      <c r="C51" s="180">
        <v>4.4930000000000003</v>
      </c>
      <c r="D51" s="180">
        <v>4.548</v>
      </c>
      <c r="E51" s="181">
        <f t="shared" si="4"/>
        <v>5.4999999999999716E-2</v>
      </c>
      <c r="F51" s="180" t="s">
        <v>26</v>
      </c>
      <c r="G51" s="182" t="s">
        <v>27</v>
      </c>
      <c r="H51" s="182"/>
      <c r="I51" s="180">
        <v>5</v>
      </c>
      <c r="J51" s="180" t="s">
        <v>34</v>
      </c>
      <c r="K51" s="183">
        <f t="shared" si="5"/>
        <v>1</v>
      </c>
      <c r="L51" s="183" t="s">
        <v>29</v>
      </c>
      <c r="M51" s="183">
        <f t="shared" si="0"/>
        <v>1</v>
      </c>
      <c r="N51" s="183" t="s">
        <v>29</v>
      </c>
      <c r="O51" s="183">
        <f t="shared" si="1"/>
        <v>1</v>
      </c>
      <c r="P51" s="183" t="s">
        <v>31</v>
      </c>
      <c r="Q51" s="183" t="s">
        <v>31</v>
      </c>
      <c r="R51" s="183">
        <f t="shared" si="2"/>
        <v>1</v>
      </c>
      <c r="S51" s="183" t="s">
        <v>31</v>
      </c>
      <c r="T51" s="184">
        <v>44390</v>
      </c>
      <c r="U51" s="183" t="s">
        <v>29</v>
      </c>
      <c r="V51" s="183">
        <f t="shared" si="3"/>
        <v>1</v>
      </c>
      <c r="W51" s="183" t="s">
        <v>29</v>
      </c>
      <c r="X51" s="199" t="s">
        <v>411</v>
      </c>
      <c r="Y51" s="207"/>
      <c r="Z51" s="187"/>
      <c r="AA51" s="199"/>
    </row>
    <row r="52" spans="1:27" ht="30" hidden="1" customHeight="1" x14ac:dyDescent="0.3">
      <c r="A52" s="178">
        <f t="shared" si="6"/>
        <v>42</v>
      </c>
      <c r="B52" s="179" t="s">
        <v>406</v>
      </c>
      <c r="C52" s="180">
        <v>5.5960000000000001</v>
      </c>
      <c r="D52" s="180">
        <v>5.7039999999999997</v>
      </c>
      <c r="E52" s="181">
        <f t="shared" si="4"/>
        <v>0.10799999999999965</v>
      </c>
      <c r="F52" s="180" t="s">
        <v>32</v>
      </c>
      <c r="G52" s="180">
        <v>5</v>
      </c>
      <c r="H52" s="180" t="s">
        <v>33</v>
      </c>
      <c r="I52" s="182" t="s">
        <v>27</v>
      </c>
      <c r="J52" s="182"/>
      <c r="K52" s="183">
        <f t="shared" si="5"/>
        <v>1</v>
      </c>
      <c r="L52" s="183" t="s">
        <v>31</v>
      </c>
      <c r="M52" s="183">
        <f t="shared" si="0"/>
        <v>1</v>
      </c>
      <c r="N52" s="183" t="s">
        <v>31</v>
      </c>
      <c r="O52" s="183">
        <f t="shared" si="1"/>
        <v>1</v>
      </c>
      <c r="P52" s="183" t="s">
        <v>31</v>
      </c>
      <c r="Q52" s="183" t="s">
        <v>31</v>
      </c>
      <c r="R52" s="183">
        <f t="shared" si="2"/>
        <v>1</v>
      </c>
      <c r="S52" s="183" t="s">
        <v>31</v>
      </c>
      <c r="T52" s="184">
        <v>44397</v>
      </c>
      <c r="U52" s="183" t="s">
        <v>29</v>
      </c>
      <c r="V52" s="183">
        <f t="shared" si="3"/>
        <v>1</v>
      </c>
      <c r="W52" s="183" t="s">
        <v>31</v>
      </c>
      <c r="X52" s="199" t="s">
        <v>412</v>
      </c>
      <c r="Y52" s="207"/>
      <c r="Z52" s="187"/>
      <c r="AA52" s="199"/>
    </row>
    <row r="53" spans="1:27" ht="45" hidden="1" customHeight="1" x14ac:dyDescent="0.3">
      <c r="A53" s="178">
        <f t="shared" si="6"/>
        <v>43</v>
      </c>
      <c r="B53" s="200" t="s">
        <v>413</v>
      </c>
      <c r="C53" s="191">
        <v>8.0000000000000002E-3</v>
      </c>
      <c r="D53" s="191">
        <v>0.65300000000000002</v>
      </c>
      <c r="E53" s="192">
        <f t="shared" si="4"/>
        <v>0.64500000000000002</v>
      </c>
      <c r="F53" s="191" t="s">
        <v>32</v>
      </c>
      <c r="G53" s="191">
        <v>5</v>
      </c>
      <c r="H53" s="191" t="s">
        <v>33</v>
      </c>
      <c r="I53" s="182" t="s">
        <v>27</v>
      </c>
      <c r="J53" s="182"/>
      <c r="K53" s="193">
        <f t="shared" si="5"/>
        <v>1</v>
      </c>
      <c r="L53" s="193" t="s">
        <v>29</v>
      </c>
      <c r="M53" s="193">
        <f t="shared" si="0"/>
        <v>1</v>
      </c>
      <c r="N53" s="193" t="s">
        <v>29</v>
      </c>
      <c r="O53" s="193">
        <f t="shared" si="1"/>
        <v>1</v>
      </c>
      <c r="P53" s="193" t="s">
        <v>29</v>
      </c>
      <c r="Q53" s="193" t="s">
        <v>29</v>
      </c>
      <c r="R53" s="193">
        <f t="shared" si="2"/>
        <v>1</v>
      </c>
      <c r="S53" s="193" t="s">
        <v>30</v>
      </c>
      <c r="T53" s="194">
        <v>44397</v>
      </c>
      <c r="U53" s="193" t="s">
        <v>29</v>
      </c>
      <c r="V53" s="193">
        <f t="shared" si="3"/>
        <v>1</v>
      </c>
      <c r="W53" s="193" t="s">
        <v>31</v>
      </c>
      <c r="X53" s="198" t="s">
        <v>414</v>
      </c>
      <c r="Y53" s="207"/>
      <c r="Z53" s="187"/>
      <c r="AA53" s="198"/>
    </row>
    <row r="54" spans="1:27" ht="30" hidden="1" customHeight="1" x14ac:dyDescent="0.3">
      <c r="A54" s="178">
        <f t="shared" si="6"/>
        <v>44</v>
      </c>
      <c r="B54" s="200" t="s">
        <v>413</v>
      </c>
      <c r="C54" s="191">
        <v>1.5429999999999999</v>
      </c>
      <c r="D54" s="191">
        <v>1.7889999999999999</v>
      </c>
      <c r="E54" s="192">
        <f t="shared" si="4"/>
        <v>0.246</v>
      </c>
      <c r="F54" s="191" t="s">
        <v>32</v>
      </c>
      <c r="G54" s="191">
        <v>5</v>
      </c>
      <c r="H54" s="191" t="s">
        <v>33</v>
      </c>
      <c r="I54" s="182" t="s">
        <v>27</v>
      </c>
      <c r="J54" s="182"/>
      <c r="K54" s="193">
        <f t="shared" si="5"/>
        <v>1</v>
      </c>
      <c r="L54" s="193" t="s">
        <v>31</v>
      </c>
      <c r="M54" s="193">
        <f t="shared" si="0"/>
        <v>1</v>
      </c>
      <c r="N54" s="193" t="s">
        <v>31</v>
      </c>
      <c r="O54" s="193">
        <f t="shared" si="1"/>
        <v>1</v>
      </c>
      <c r="P54" s="193" t="s">
        <v>29</v>
      </c>
      <c r="Q54" s="193" t="s">
        <v>31</v>
      </c>
      <c r="R54" s="193">
        <f t="shared" si="2"/>
        <v>1</v>
      </c>
      <c r="S54" s="193" t="s">
        <v>30</v>
      </c>
      <c r="T54" s="194">
        <v>44397</v>
      </c>
      <c r="U54" s="193" t="s">
        <v>29</v>
      </c>
      <c r="V54" s="193">
        <f t="shared" si="3"/>
        <v>1</v>
      </c>
      <c r="W54" s="193" t="s">
        <v>31</v>
      </c>
      <c r="X54" s="198" t="s">
        <v>415</v>
      </c>
      <c r="Y54" s="207"/>
      <c r="Z54" s="187"/>
      <c r="AA54" s="198"/>
    </row>
    <row r="55" spans="1:27" ht="30" hidden="1" customHeight="1" x14ac:dyDescent="0.3">
      <c r="A55" s="178">
        <f t="shared" si="6"/>
        <v>45</v>
      </c>
      <c r="B55" s="190" t="s">
        <v>413</v>
      </c>
      <c r="C55" s="191">
        <v>1.5589999999999999</v>
      </c>
      <c r="D55" s="191">
        <v>2.48</v>
      </c>
      <c r="E55" s="192">
        <f t="shared" si="4"/>
        <v>0.92100000000000004</v>
      </c>
      <c r="F55" s="191" t="s">
        <v>26</v>
      </c>
      <c r="G55" s="182" t="s">
        <v>27</v>
      </c>
      <c r="H55" s="182"/>
      <c r="I55" s="191">
        <v>5</v>
      </c>
      <c r="J55" s="191" t="s">
        <v>33</v>
      </c>
      <c r="K55" s="193">
        <f t="shared" si="5"/>
        <v>1</v>
      </c>
      <c r="L55" s="193" t="s">
        <v>29</v>
      </c>
      <c r="M55" s="193">
        <f t="shared" si="0"/>
        <v>1</v>
      </c>
      <c r="N55" s="193" t="s">
        <v>29</v>
      </c>
      <c r="O55" s="193">
        <f t="shared" si="1"/>
        <v>1</v>
      </c>
      <c r="P55" s="193" t="s">
        <v>29</v>
      </c>
      <c r="Q55" s="193" t="s">
        <v>29</v>
      </c>
      <c r="R55" s="193">
        <f t="shared" si="2"/>
        <v>1</v>
      </c>
      <c r="S55" s="193" t="s">
        <v>30</v>
      </c>
      <c r="T55" s="194">
        <v>44397</v>
      </c>
      <c r="U55" s="193" t="s">
        <v>29</v>
      </c>
      <c r="V55" s="193">
        <f t="shared" si="3"/>
        <v>1</v>
      </c>
      <c r="W55" s="193" t="s">
        <v>31</v>
      </c>
      <c r="X55" s="198" t="s">
        <v>416</v>
      </c>
      <c r="Y55" s="207"/>
      <c r="Z55" s="187"/>
      <c r="AA55" s="198"/>
    </row>
    <row r="56" spans="1:27" ht="30" hidden="1" customHeight="1" x14ac:dyDescent="0.3">
      <c r="A56" s="178">
        <f t="shared" si="6"/>
        <v>46</v>
      </c>
      <c r="B56" s="195" t="s">
        <v>417</v>
      </c>
      <c r="C56" s="180">
        <v>1.0720000000000001</v>
      </c>
      <c r="D56" s="180">
        <v>1.486</v>
      </c>
      <c r="E56" s="181">
        <f t="shared" si="4"/>
        <v>0.41399999999999992</v>
      </c>
      <c r="F56" s="180" t="s">
        <v>32</v>
      </c>
      <c r="G56" s="180">
        <v>8</v>
      </c>
      <c r="H56" s="180" t="s">
        <v>34</v>
      </c>
      <c r="I56" s="182" t="s">
        <v>27</v>
      </c>
      <c r="J56" s="182"/>
      <c r="K56" s="183">
        <f t="shared" si="5"/>
        <v>1</v>
      </c>
      <c r="L56" s="183" t="s">
        <v>29</v>
      </c>
      <c r="M56" s="183">
        <f t="shared" si="0"/>
        <v>1</v>
      </c>
      <c r="N56" s="183" t="s">
        <v>29</v>
      </c>
      <c r="O56" s="183">
        <f t="shared" si="1"/>
        <v>1</v>
      </c>
      <c r="P56" s="183" t="s">
        <v>29</v>
      </c>
      <c r="Q56" s="183" t="s">
        <v>29</v>
      </c>
      <c r="R56" s="183">
        <f t="shared" si="2"/>
        <v>1</v>
      </c>
      <c r="S56" s="183" t="s">
        <v>30</v>
      </c>
      <c r="T56" s="184">
        <v>44397</v>
      </c>
      <c r="U56" s="183" t="s">
        <v>29</v>
      </c>
      <c r="V56" s="183">
        <f t="shared" si="3"/>
        <v>1</v>
      </c>
      <c r="W56" s="183" t="s">
        <v>31</v>
      </c>
      <c r="X56" s="199" t="s">
        <v>418</v>
      </c>
      <c r="Y56" s="207"/>
      <c r="Z56" s="187"/>
      <c r="AA56" s="199"/>
    </row>
    <row r="57" spans="1:27" ht="30" hidden="1" customHeight="1" x14ac:dyDescent="0.3">
      <c r="A57" s="178">
        <f t="shared" si="6"/>
        <v>47</v>
      </c>
      <c r="B57" s="195" t="s">
        <v>417</v>
      </c>
      <c r="C57" s="180">
        <v>5.4909999999999997</v>
      </c>
      <c r="D57" s="180">
        <v>5.5579999999999998</v>
      </c>
      <c r="E57" s="181">
        <f t="shared" si="4"/>
        <v>6.7000000000000171E-2</v>
      </c>
      <c r="F57" s="180" t="s">
        <v>32</v>
      </c>
      <c r="G57" s="180">
        <v>6</v>
      </c>
      <c r="H57" s="180" t="s">
        <v>236</v>
      </c>
      <c r="I57" s="182" t="s">
        <v>27</v>
      </c>
      <c r="J57" s="182"/>
      <c r="K57" s="183">
        <f t="shared" si="5"/>
        <v>1</v>
      </c>
      <c r="L57" s="183" t="s">
        <v>29</v>
      </c>
      <c r="M57" s="183">
        <f t="shared" si="0"/>
        <v>1</v>
      </c>
      <c r="N57" s="183" t="s">
        <v>29</v>
      </c>
      <c r="O57" s="183">
        <f t="shared" si="1"/>
        <v>1</v>
      </c>
      <c r="P57" s="183" t="s">
        <v>29</v>
      </c>
      <c r="Q57" s="183" t="s">
        <v>29</v>
      </c>
      <c r="R57" s="183">
        <f t="shared" si="2"/>
        <v>1</v>
      </c>
      <c r="S57" s="183" t="s">
        <v>30</v>
      </c>
      <c r="T57" s="184">
        <v>44397</v>
      </c>
      <c r="U57" s="183" t="s">
        <v>29</v>
      </c>
      <c r="V57" s="183">
        <f t="shared" si="3"/>
        <v>1</v>
      </c>
      <c r="W57" s="183" t="s">
        <v>31</v>
      </c>
      <c r="X57" s="199" t="s">
        <v>419</v>
      </c>
      <c r="Y57" s="207"/>
      <c r="Z57" s="187"/>
      <c r="AA57" s="199"/>
    </row>
    <row r="58" spans="1:27" ht="30" hidden="1" customHeight="1" x14ac:dyDescent="0.3">
      <c r="A58" s="178">
        <f t="shared" si="6"/>
        <v>48</v>
      </c>
      <c r="B58" s="179" t="s">
        <v>417</v>
      </c>
      <c r="C58" s="180">
        <v>6.4580000000000002</v>
      </c>
      <c r="D58" s="180">
        <v>6.4950000000000001</v>
      </c>
      <c r="E58" s="181">
        <f t="shared" si="4"/>
        <v>3.6999999999999922E-2</v>
      </c>
      <c r="F58" s="180" t="s">
        <v>32</v>
      </c>
      <c r="G58" s="180">
        <v>10</v>
      </c>
      <c r="H58" s="180" t="s">
        <v>236</v>
      </c>
      <c r="I58" s="182" t="s">
        <v>27</v>
      </c>
      <c r="J58" s="182"/>
      <c r="K58" s="183">
        <f t="shared" si="5"/>
        <v>1</v>
      </c>
      <c r="L58" s="183" t="s">
        <v>29</v>
      </c>
      <c r="M58" s="183">
        <f t="shared" si="0"/>
        <v>1</v>
      </c>
      <c r="N58" s="183" t="s">
        <v>29</v>
      </c>
      <c r="O58" s="183">
        <f t="shared" si="1"/>
        <v>1</v>
      </c>
      <c r="P58" s="183" t="s">
        <v>29</v>
      </c>
      <c r="Q58" s="183" t="s">
        <v>29</v>
      </c>
      <c r="R58" s="183">
        <f t="shared" si="2"/>
        <v>1</v>
      </c>
      <c r="S58" s="183" t="s">
        <v>30</v>
      </c>
      <c r="T58" s="184">
        <v>44397</v>
      </c>
      <c r="U58" s="183" t="s">
        <v>29</v>
      </c>
      <c r="V58" s="183">
        <f t="shared" si="3"/>
        <v>1</v>
      </c>
      <c r="W58" s="183" t="s">
        <v>31</v>
      </c>
      <c r="X58" s="199" t="s">
        <v>420</v>
      </c>
      <c r="Y58" s="207"/>
      <c r="Z58" s="187"/>
      <c r="AA58" s="199"/>
    </row>
    <row r="59" spans="1:27" ht="30" hidden="1" customHeight="1" x14ac:dyDescent="0.3">
      <c r="A59" s="178">
        <f t="shared" si="6"/>
        <v>49</v>
      </c>
      <c r="B59" s="179" t="s">
        <v>417</v>
      </c>
      <c r="C59" s="180">
        <v>7.71</v>
      </c>
      <c r="D59" s="180">
        <v>7.843</v>
      </c>
      <c r="E59" s="181">
        <f t="shared" si="4"/>
        <v>0.13300000000000001</v>
      </c>
      <c r="F59" s="180" t="s">
        <v>26</v>
      </c>
      <c r="G59" s="182" t="s">
        <v>27</v>
      </c>
      <c r="H59" s="182"/>
      <c r="I59" s="180">
        <v>8</v>
      </c>
      <c r="J59" s="180" t="s">
        <v>236</v>
      </c>
      <c r="K59" s="183">
        <f t="shared" si="5"/>
        <v>1</v>
      </c>
      <c r="L59" s="183" t="s">
        <v>29</v>
      </c>
      <c r="M59" s="183">
        <f t="shared" si="0"/>
        <v>1</v>
      </c>
      <c r="N59" s="183" t="s">
        <v>29</v>
      </c>
      <c r="O59" s="183">
        <f t="shared" si="1"/>
        <v>1</v>
      </c>
      <c r="P59" s="183" t="s">
        <v>29</v>
      </c>
      <c r="Q59" s="183" t="s">
        <v>29</v>
      </c>
      <c r="R59" s="183">
        <f t="shared" si="2"/>
        <v>1</v>
      </c>
      <c r="S59" s="183" t="s">
        <v>30</v>
      </c>
      <c r="T59" s="184">
        <v>44397</v>
      </c>
      <c r="U59" s="183" t="s">
        <v>29</v>
      </c>
      <c r="V59" s="183">
        <f t="shared" si="3"/>
        <v>1</v>
      </c>
      <c r="W59" s="183" t="s">
        <v>31</v>
      </c>
      <c r="X59" s="199" t="s">
        <v>421</v>
      </c>
      <c r="Y59" s="207"/>
      <c r="Z59" s="187"/>
      <c r="AA59" s="199"/>
    </row>
    <row r="60" spans="1:27" ht="30" hidden="1" customHeight="1" x14ac:dyDescent="0.3">
      <c r="A60" s="178">
        <f t="shared" si="6"/>
        <v>50</v>
      </c>
      <c r="B60" s="179" t="s">
        <v>417</v>
      </c>
      <c r="C60" s="180">
        <v>13.582000000000001</v>
      </c>
      <c r="D60" s="180">
        <v>14.249000000000001</v>
      </c>
      <c r="E60" s="181">
        <f t="shared" si="4"/>
        <v>0.66699999999999982</v>
      </c>
      <c r="F60" s="180" t="s">
        <v>26</v>
      </c>
      <c r="G60" s="182" t="s">
        <v>27</v>
      </c>
      <c r="H60" s="182"/>
      <c r="I60" s="180">
        <v>7</v>
      </c>
      <c r="J60" s="180" t="s">
        <v>33</v>
      </c>
      <c r="K60" s="183">
        <f t="shared" si="5"/>
        <v>1</v>
      </c>
      <c r="L60" s="183" t="s">
        <v>29</v>
      </c>
      <c r="M60" s="183">
        <f t="shared" si="0"/>
        <v>1</v>
      </c>
      <c r="N60" s="183" t="s">
        <v>29</v>
      </c>
      <c r="O60" s="183">
        <f t="shared" si="1"/>
        <v>1</v>
      </c>
      <c r="P60" s="183" t="s">
        <v>29</v>
      </c>
      <c r="Q60" s="183" t="s">
        <v>29</v>
      </c>
      <c r="R60" s="183">
        <f t="shared" si="2"/>
        <v>1</v>
      </c>
      <c r="S60" s="183" t="s">
        <v>30</v>
      </c>
      <c r="T60" s="184">
        <v>44397</v>
      </c>
      <c r="U60" s="183" t="s">
        <v>29</v>
      </c>
      <c r="V60" s="183">
        <f t="shared" si="3"/>
        <v>1</v>
      </c>
      <c r="W60" s="183" t="s">
        <v>31</v>
      </c>
      <c r="X60" s="199" t="s">
        <v>422</v>
      </c>
      <c r="Y60" s="207"/>
      <c r="Z60" s="187"/>
      <c r="AA60" s="199"/>
    </row>
    <row r="61" spans="1:27" ht="15" hidden="1" customHeight="1" x14ac:dyDescent="0.3">
      <c r="A61" s="178">
        <f t="shared" si="6"/>
        <v>51</v>
      </c>
      <c r="B61" s="179" t="s">
        <v>417</v>
      </c>
      <c r="C61" s="180">
        <v>15.9</v>
      </c>
      <c r="D61" s="180">
        <v>15.917999999999999</v>
      </c>
      <c r="E61" s="181">
        <f t="shared" si="4"/>
        <v>1.7999999999998906E-2</v>
      </c>
      <c r="F61" s="180" t="s">
        <v>32</v>
      </c>
      <c r="G61" s="180">
        <v>5</v>
      </c>
      <c r="H61" s="180" t="s">
        <v>33</v>
      </c>
      <c r="I61" s="182" t="s">
        <v>27</v>
      </c>
      <c r="J61" s="182"/>
      <c r="K61" s="183">
        <f t="shared" si="5"/>
        <v>1</v>
      </c>
      <c r="L61" s="183" t="s">
        <v>29</v>
      </c>
      <c r="M61" s="183">
        <f t="shared" si="0"/>
        <v>1</v>
      </c>
      <c r="N61" s="183" t="s">
        <v>31</v>
      </c>
      <c r="O61" s="183">
        <f t="shared" si="1"/>
        <v>1</v>
      </c>
      <c r="P61" s="183" t="s">
        <v>31</v>
      </c>
      <c r="Q61" s="183" t="s">
        <v>31</v>
      </c>
      <c r="R61" s="183">
        <f t="shared" si="2"/>
        <v>1</v>
      </c>
      <c r="S61" s="183" t="s">
        <v>30</v>
      </c>
      <c r="T61" s="184">
        <v>44397</v>
      </c>
      <c r="U61" s="183" t="s">
        <v>29</v>
      </c>
      <c r="V61" s="183">
        <f t="shared" si="3"/>
        <v>1</v>
      </c>
      <c r="W61" s="183" t="s">
        <v>31</v>
      </c>
      <c r="X61" s="199" t="s">
        <v>423</v>
      </c>
      <c r="Y61" s="207"/>
      <c r="Z61" s="187"/>
      <c r="AA61" s="199"/>
    </row>
    <row r="62" spans="1:27" ht="45" hidden="1" customHeight="1" x14ac:dyDescent="0.3">
      <c r="A62" s="178">
        <f t="shared" si="6"/>
        <v>52</v>
      </c>
      <c r="B62" s="179" t="s">
        <v>417</v>
      </c>
      <c r="C62" s="180">
        <v>17.209</v>
      </c>
      <c r="D62" s="180">
        <v>17.747</v>
      </c>
      <c r="E62" s="181">
        <f t="shared" si="4"/>
        <v>0.53800000000000026</v>
      </c>
      <c r="F62" s="180" t="s">
        <v>32</v>
      </c>
      <c r="G62" s="180">
        <v>9</v>
      </c>
      <c r="H62" s="180" t="s">
        <v>33</v>
      </c>
      <c r="I62" s="182" t="s">
        <v>27</v>
      </c>
      <c r="J62" s="182"/>
      <c r="K62" s="183">
        <f t="shared" si="5"/>
        <v>1</v>
      </c>
      <c r="L62" s="183" t="s">
        <v>29</v>
      </c>
      <c r="M62" s="183">
        <f t="shared" si="0"/>
        <v>1</v>
      </c>
      <c r="N62" s="183" t="s">
        <v>29</v>
      </c>
      <c r="O62" s="183">
        <f t="shared" si="1"/>
        <v>1</v>
      </c>
      <c r="P62" s="183" t="s">
        <v>29</v>
      </c>
      <c r="Q62" s="183" t="s">
        <v>29</v>
      </c>
      <c r="R62" s="183">
        <f t="shared" si="2"/>
        <v>1</v>
      </c>
      <c r="S62" s="183" t="s">
        <v>30</v>
      </c>
      <c r="T62" s="184">
        <v>44397</v>
      </c>
      <c r="U62" s="183" t="s">
        <v>29</v>
      </c>
      <c r="V62" s="183">
        <f t="shared" si="3"/>
        <v>1</v>
      </c>
      <c r="W62" s="183" t="s">
        <v>29</v>
      </c>
      <c r="X62" s="199" t="s">
        <v>424</v>
      </c>
      <c r="Y62" s="207"/>
      <c r="Z62" s="187"/>
      <c r="AA62" s="199"/>
    </row>
    <row r="63" spans="1:27" ht="30" hidden="1" customHeight="1" x14ac:dyDescent="0.3">
      <c r="A63" s="178">
        <f t="shared" si="6"/>
        <v>53</v>
      </c>
      <c r="B63" s="200" t="s">
        <v>425</v>
      </c>
      <c r="C63" s="191">
        <v>0.09</v>
      </c>
      <c r="D63" s="191">
        <v>0.155</v>
      </c>
      <c r="E63" s="192">
        <f t="shared" si="4"/>
        <v>6.5000000000000002E-2</v>
      </c>
      <c r="F63" s="191" t="s">
        <v>26</v>
      </c>
      <c r="G63" s="182" t="s">
        <v>27</v>
      </c>
      <c r="H63" s="182"/>
      <c r="I63" s="191">
        <v>8</v>
      </c>
      <c r="J63" s="191" t="s">
        <v>33</v>
      </c>
      <c r="K63" s="193">
        <f t="shared" si="5"/>
        <v>1</v>
      </c>
      <c r="L63" s="193" t="s">
        <v>29</v>
      </c>
      <c r="M63" s="193">
        <f t="shared" si="0"/>
        <v>1</v>
      </c>
      <c r="N63" s="193" t="s">
        <v>29</v>
      </c>
      <c r="O63" s="193">
        <f t="shared" si="1"/>
        <v>1</v>
      </c>
      <c r="P63" s="193" t="s">
        <v>29</v>
      </c>
      <c r="Q63" s="193" t="s">
        <v>29</v>
      </c>
      <c r="R63" s="193">
        <f t="shared" si="2"/>
        <v>1</v>
      </c>
      <c r="S63" s="193" t="s">
        <v>30</v>
      </c>
      <c r="T63" s="194">
        <v>44397</v>
      </c>
      <c r="U63" s="193" t="s">
        <v>29</v>
      </c>
      <c r="V63" s="193">
        <f t="shared" si="3"/>
        <v>1</v>
      </c>
      <c r="W63" s="193" t="s">
        <v>31</v>
      </c>
      <c r="X63" s="198" t="s">
        <v>426</v>
      </c>
      <c r="Y63" s="207"/>
      <c r="Z63" s="187"/>
      <c r="AA63" s="198"/>
    </row>
    <row r="64" spans="1:27" ht="15" hidden="1" customHeight="1" x14ac:dyDescent="0.3">
      <c r="A64" s="178">
        <f t="shared" si="6"/>
        <v>54</v>
      </c>
      <c r="B64" s="195" t="s">
        <v>427</v>
      </c>
      <c r="C64" s="180">
        <v>3.5139999999999998</v>
      </c>
      <c r="D64" s="180">
        <v>3.6150000000000002</v>
      </c>
      <c r="E64" s="181">
        <f t="shared" si="4"/>
        <v>0.10100000000000042</v>
      </c>
      <c r="F64" s="180" t="s">
        <v>26</v>
      </c>
      <c r="G64" s="182" t="s">
        <v>27</v>
      </c>
      <c r="H64" s="182"/>
      <c r="I64" s="180">
        <v>8</v>
      </c>
      <c r="J64" s="180" t="s">
        <v>33</v>
      </c>
      <c r="K64" s="183">
        <f t="shared" si="5"/>
        <v>1</v>
      </c>
      <c r="L64" s="183" t="s">
        <v>29</v>
      </c>
      <c r="M64" s="183">
        <f t="shared" si="0"/>
        <v>1</v>
      </c>
      <c r="N64" s="183" t="s">
        <v>29</v>
      </c>
      <c r="O64" s="183">
        <f t="shared" si="1"/>
        <v>1</v>
      </c>
      <c r="P64" s="183" t="s">
        <v>29</v>
      </c>
      <c r="Q64" s="183" t="s">
        <v>29</v>
      </c>
      <c r="R64" s="183">
        <f t="shared" si="2"/>
        <v>1</v>
      </c>
      <c r="S64" s="183" t="s">
        <v>30</v>
      </c>
      <c r="T64" s="184">
        <v>44397</v>
      </c>
      <c r="U64" s="183" t="s">
        <v>29</v>
      </c>
      <c r="V64" s="183">
        <f t="shared" si="3"/>
        <v>1</v>
      </c>
      <c r="W64" s="183" t="s">
        <v>31</v>
      </c>
      <c r="X64" s="199" t="s">
        <v>428</v>
      </c>
      <c r="Y64" s="207"/>
      <c r="Z64" s="187"/>
      <c r="AA64" s="199"/>
    </row>
    <row r="65" spans="1:27" ht="15" hidden="1" customHeight="1" x14ac:dyDescent="0.3">
      <c r="A65" s="178">
        <f t="shared" si="6"/>
        <v>55</v>
      </c>
      <c r="B65" s="208" t="s">
        <v>427</v>
      </c>
      <c r="C65" s="209">
        <v>4.3739999999999997</v>
      </c>
      <c r="D65" s="209">
        <v>4.4630000000000001</v>
      </c>
      <c r="E65" s="181">
        <f t="shared" si="4"/>
        <v>8.9000000000000412E-2</v>
      </c>
      <c r="F65" s="210" t="s">
        <v>32</v>
      </c>
      <c r="G65" s="180">
        <v>15</v>
      </c>
      <c r="H65" s="180" t="s">
        <v>33</v>
      </c>
      <c r="I65" s="182" t="s">
        <v>27</v>
      </c>
      <c r="J65" s="182"/>
      <c r="K65" s="183">
        <f t="shared" si="5"/>
        <v>1</v>
      </c>
      <c r="L65" s="183" t="s">
        <v>29</v>
      </c>
      <c r="M65" s="183">
        <f t="shared" si="0"/>
        <v>1</v>
      </c>
      <c r="N65" s="183" t="s">
        <v>29</v>
      </c>
      <c r="O65" s="183">
        <f t="shared" si="1"/>
        <v>1</v>
      </c>
      <c r="P65" s="183" t="s">
        <v>29</v>
      </c>
      <c r="Q65" s="183" t="s">
        <v>29</v>
      </c>
      <c r="R65" s="183">
        <f t="shared" si="2"/>
        <v>1</v>
      </c>
      <c r="S65" s="183" t="s">
        <v>30</v>
      </c>
      <c r="T65" s="184">
        <v>44397</v>
      </c>
      <c r="U65" s="183" t="s">
        <v>29</v>
      </c>
      <c r="V65" s="183">
        <f t="shared" si="3"/>
        <v>1</v>
      </c>
      <c r="W65" s="183" t="s">
        <v>31</v>
      </c>
      <c r="X65" s="199" t="s">
        <v>428</v>
      </c>
      <c r="Y65" s="207"/>
      <c r="Z65" s="187"/>
      <c r="AA65" s="199"/>
    </row>
    <row r="66" spans="1:27" ht="15" hidden="1" customHeight="1" x14ac:dyDescent="0.3">
      <c r="A66" s="178">
        <f t="shared" si="6"/>
        <v>56</v>
      </c>
      <c r="B66" s="179" t="s">
        <v>427</v>
      </c>
      <c r="C66" s="180">
        <v>4.4630000000000001</v>
      </c>
      <c r="D66" s="180">
        <v>4.5380000000000003</v>
      </c>
      <c r="E66" s="181">
        <f t="shared" si="4"/>
        <v>7.5000000000000178E-2</v>
      </c>
      <c r="F66" s="180" t="s">
        <v>32</v>
      </c>
      <c r="G66" s="180">
        <v>6</v>
      </c>
      <c r="H66" s="180" t="s">
        <v>33</v>
      </c>
      <c r="I66" s="182" t="s">
        <v>27</v>
      </c>
      <c r="J66" s="182"/>
      <c r="K66" s="183">
        <f t="shared" si="5"/>
        <v>1</v>
      </c>
      <c r="L66" s="183" t="s">
        <v>29</v>
      </c>
      <c r="M66" s="183">
        <f t="shared" si="0"/>
        <v>1</v>
      </c>
      <c r="N66" s="183" t="s">
        <v>29</v>
      </c>
      <c r="O66" s="183">
        <f t="shared" si="1"/>
        <v>1</v>
      </c>
      <c r="P66" s="183" t="s">
        <v>29</v>
      </c>
      <c r="Q66" s="183" t="s">
        <v>29</v>
      </c>
      <c r="R66" s="183">
        <f t="shared" si="2"/>
        <v>1</v>
      </c>
      <c r="S66" s="183" t="s">
        <v>30</v>
      </c>
      <c r="T66" s="184">
        <v>44398</v>
      </c>
      <c r="U66" s="183" t="s">
        <v>29</v>
      </c>
      <c r="V66" s="183">
        <f t="shared" si="3"/>
        <v>1</v>
      </c>
      <c r="W66" s="183" t="s">
        <v>31</v>
      </c>
      <c r="X66" s="211" t="s">
        <v>429</v>
      </c>
      <c r="Y66" s="207"/>
      <c r="Z66" s="187"/>
      <c r="AA66" s="211"/>
    </row>
    <row r="67" spans="1:27" ht="15" hidden="1" customHeight="1" x14ac:dyDescent="0.3">
      <c r="A67" s="178">
        <f t="shared" si="6"/>
        <v>57</v>
      </c>
      <c r="B67" s="179" t="s">
        <v>427</v>
      </c>
      <c r="C67" s="180">
        <v>5.4580000000000002</v>
      </c>
      <c r="D67" s="180">
        <v>5.5629999999999997</v>
      </c>
      <c r="E67" s="181">
        <f t="shared" si="4"/>
        <v>0.10499999999999954</v>
      </c>
      <c r="F67" s="180" t="s">
        <v>32</v>
      </c>
      <c r="G67" s="180">
        <v>10</v>
      </c>
      <c r="H67" s="180" t="s">
        <v>33</v>
      </c>
      <c r="I67" s="182" t="s">
        <v>27</v>
      </c>
      <c r="J67" s="182"/>
      <c r="K67" s="183">
        <f t="shared" si="5"/>
        <v>1</v>
      </c>
      <c r="L67" s="183" t="s">
        <v>29</v>
      </c>
      <c r="M67" s="183">
        <f t="shared" si="0"/>
        <v>1</v>
      </c>
      <c r="N67" s="183" t="s">
        <v>29</v>
      </c>
      <c r="O67" s="183">
        <f t="shared" si="1"/>
        <v>1</v>
      </c>
      <c r="P67" s="183" t="s">
        <v>29</v>
      </c>
      <c r="Q67" s="183" t="s">
        <v>29</v>
      </c>
      <c r="R67" s="183">
        <f t="shared" si="2"/>
        <v>1</v>
      </c>
      <c r="S67" s="183" t="s">
        <v>30</v>
      </c>
      <c r="T67" s="184">
        <v>44398</v>
      </c>
      <c r="U67" s="183" t="s">
        <v>29</v>
      </c>
      <c r="V67" s="183">
        <f t="shared" si="3"/>
        <v>1</v>
      </c>
      <c r="W67" s="183" t="s">
        <v>31</v>
      </c>
      <c r="X67" s="199" t="s">
        <v>430</v>
      </c>
      <c r="Y67" s="207"/>
      <c r="Z67" s="187"/>
      <c r="AA67" s="199"/>
    </row>
    <row r="68" spans="1:27" ht="15" hidden="1" customHeight="1" x14ac:dyDescent="0.3">
      <c r="A68" s="178">
        <f t="shared" si="6"/>
        <v>58</v>
      </c>
      <c r="B68" s="179" t="s">
        <v>427</v>
      </c>
      <c r="C68" s="180">
        <v>7.4610000000000003</v>
      </c>
      <c r="D68" s="180">
        <v>8.26</v>
      </c>
      <c r="E68" s="181">
        <f t="shared" si="4"/>
        <v>0.79899999999999949</v>
      </c>
      <c r="F68" s="180" t="s">
        <v>26</v>
      </c>
      <c r="G68" s="182" t="s">
        <v>27</v>
      </c>
      <c r="H68" s="182"/>
      <c r="I68" s="180">
        <v>7</v>
      </c>
      <c r="J68" s="180" t="s">
        <v>33</v>
      </c>
      <c r="K68" s="183">
        <f t="shared" si="5"/>
        <v>1</v>
      </c>
      <c r="L68" s="183" t="s">
        <v>29</v>
      </c>
      <c r="M68" s="183">
        <f t="shared" si="0"/>
        <v>1</v>
      </c>
      <c r="N68" s="183" t="s">
        <v>29</v>
      </c>
      <c r="O68" s="183">
        <f t="shared" si="1"/>
        <v>1</v>
      </c>
      <c r="P68" s="183" t="s">
        <v>29</v>
      </c>
      <c r="Q68" s="183" t="s">
        <v>431</v>
      </c>
      <c r="R68" s="183">
        <f t="shared" si="2"/>
        <v>0</v>
      </c>
      <c r="S68" s="183" t="s">
        <v>30</v>
      </c>
      <c r="T68" s="184">
        <v>44398</v>
      </c>
      <c r="U68" s="183" t="s">
        <v>29</v>
      </c>
      <c r="V68" s="183">
        <f t="shared" si="3"/>
        <v>1</v>
      </c>
      <c r="W68" s="183" t="s">
        <v>31</v>
      </c>
      <c r="X68" s="199" t="s">
        <v>428</v>
      </c>
      <c r="Y68" s="207"/>
      <c r="Z68" s="187"/>
      <c r="AA68" s="199"/>
    </row>
    <row r="69" spans="1:27" ht="43.2" x14ac:dyDescent="0.3">
      <c r="A69" s="178">
        <f t="shared" si="6"/>
        <v>59</v>
      </c>
      <c r="B69" s="195" t="s">
        <v>427</v>
      </c>
      <c r="C69" s="180">
        <v>11.345000000000001</v>
      </c>
      <c r="D69" s="180">
        <v>11.409000000000001</v>
      </c>
      <c r="E69" s="181">
        <f t="shared" si="4"/>
        <v>6.4000000000000057E-2</v>
      </c>
      <c r="F69" s="180" t="s">
        <v>32</v>
      </c>
      <c r="G69" s="180">
        <v>10</v>
      </c>
      <c r="H69" s="180" t="s">
        <v>33</v>
      </c>
      <c r="I69" s="182" t="s">
        <v>27</v>
      </c>
      <c r="J69" s="182"/>
      <c r="K69" s="183">
        <f t="shared" si="5"/>
        <v>1</v>
      </c>
      <c r="L69" s="183" t="s">
        <v>29</v>
      </c>
      <c r="M69" s="183">
        <f t="shared" si="0"/>
        <v>1</v>
      </c>
      <c r="N69" s="183" t="s">
        <v>30</v>
      </c>
      <c r="O69" s="183">
        <f t="shared" si="1"/>
        <v>0</v>
      </c>
      <c r="P69" s="183" t="s">
        <v>29</v>
      </c>
      <c r="Q69" s="183" t="s">
        <v>29</v>
      </c>
      <c r="R69" s="183">
        <f t="shared" si="2"/>
        <v>1</v>
      </c>
      <c r="S69" s="183" t="s">
        <v>30</v>
      </c>
      <c r="T69" s="184">
        <v>44398</v>
      </c>
      <c r="U69" s="183" t="s">
        <v>30</v>
      </c>
      <c r="V69" s="183">
        <f t="shared" si="3"/>
        <v>0</v>
      </c>
      <c r="W69" s="183" t="s">
        <v>30</v>
      </c>
      <c r="X69" s="199" t="s">
        <v>432</v>
      </c>
      <c r="Y69" s="212"/>
      <c r="Z69" s="187" t="s">
        <v>378</v>
      </c>
      <c r="AA69" s="201" t="s">
        <v>433</v>
      </c>
    </row>
    <row r="70" spans="1:27" ht="28.8" hidden="1" x14ac:dyDescent="0.3">
      <c r="A70" s="178">
        <f t="shared" si="6"/>
        <v>60</v>
      </c>
      <c r="B70" s="179" t="s">
        <v>427</v>
      </c>
      <c r="C70" s="180">
        <v>15.49</v>
      </c>
      <c r="D70" s="180">
        <v>15.532</v>
      </c>
      <c r="E70" s="181">
        <f t="shared" si="4"/>
        <v>4.1999999999999815E-2</v>
      </c>
      <c r="F70" s="180" t="s">
        <v>32</v>
      </c>
      <c r="G70" s="180">
        <v>5</v>
      </c>
      <c r="H70" s="180" t="s">
        <v>236</v>
      </c>
      <c r="I70" s="182" t="s">
        <v>27</v>
      </c>
      <c r="J70" s="182"/>
      <c r="K70" s="183">
        <f t="shared" si="5"/>
        <v>1</v>
      </c>
      <c r="L70" s="183" t="s">
        <v>31</v>
      </c>
      <c r="M70" s="183">
        <f t="shared" si="0"/>
        <v>1</v>
      </c>
      <c r="N70" s="183" t="s">
        <v>31</v>
      </c>
      <c r="O70" s="183">
        <f t="shared" si="1"/>
        <v>1</v>
      </c>
      <c r="P70" s="183" t="s">
        <v>31</v>
      </c>
      <c r="Q70" s="183" t="s">
        <v>31</v>
      </c>
      <c r="R70" s="183">
        <f t="shared" si="2"/>
        <v>1</v>
      </c>
      <c r="S70" s="183" t="s">
        <v>31</v>
      </c>
      <c r="T70" s="184">
        <v>44398</v>
      </c>
      <c r="U70" s="183" t="s">
        <v>29</v>
      </c>
      <c r="V70" s="183">
        <f t="shared" si="3"/>
        <v>1</v>
      </c>
      <c r="W70" s="183" t="s">
        <v>29</v>
      </c>
      <c r="X70" s="199" t="s">
        <v>434</v>
      </c>
      <c r="Y70" s="199"/>
      <c r="Z70" s="187"/>
      <c r="AA70" s="199"/>
    </row>
    <row r="71" spans="1:27" hidden="1" x14ac:dyDescent="0.3">
      <c r="A71" s="178">
        <f t="shared" si="6"/>
        <v>61</v>
      </c>
      <c r="B71" s="200" t="s">
        <v>435</v>
      </c>
      <c r="C71" s="191">
        <v>6.0460000000000003</v>
      </c>
      <c r="D71" s="191">
        <v>6.2859999999999996</v>
      </c>
      <c r="E71" s="192">
        <f t="shared" si="4"/>
        <v>0.23999999999999932</v>
      </c>
      <c r="F71" s="191" t="s">
        <v>26</v>
      </c>
      <c r="G71" s="182" t="s">
        <v>27</v>
      </c>
      <c r="H71" s="182"/>
      <c r="I71" s="191">
        <v>5</v>
      </c>
      <c r="J71" s="191" t="s">
        <v>33</v>
      </c>
      <c r="K71" s="193">
        <f t="shared" si="5"/>
        <v>1</v>
      </c>
      <c r="L71" s="193" t="s">
        <v>29</v>
      </c>
      <c r="M71" s="193">
        <f t="shared" si="0"/>
        <v>1</v>
      </c>
      <c r="N71" s="193" t="s">
        <v>29</v>
      </c>
      <c r="O71" s="193">
        <f t="shared" si="1"/>
        <v>1</v>
      </c>
      <c r="P71" s="193" t="s">
        <v>29</v>
      </c>
      <c r="Q71" s="193" t="s">
        <v>29</v>
      </c>
      <c r="R71" s="193">
        <f t="shared" si="2"/>
        <v>1</v>
      </c>
      <c r="S71" s="193" t="s">
        <v>30</v>
      </c>
      <c r="T71" s="194">
        <v>44398</v>
      </c>
      <c r="U71" s="193" t="s">
        <v>29</v>
      </c>
      <c r="V71" s="193">
        <f t="shared" si="3"/>
        <v>1</v>
      </c>
      <c r="W71" s="193" t="s">
        <v>31</v>
      </c>
      <c r="X71" s="198" t="s">
        <v>436</v>
      </c>
      <c r="Y71" s="198"/>
      <c r="Z71" s="187"/>
      <c r="AA71" s="198"/>
    </row>
    <row r="72" spans="1:27" ht="43.2" x14ac:dyDescent="0.3">
      <c r="A72" s="178">
        <f t="shared" si="6"/>
        <v>62</v>
      </c>
      <c r="B72" s="200" t="s">
        <v>435</v>
      </c>
      <c r="C72" s="191">
        <v>9.2469999999999999</v>
      </c>
      <c r="D72" s="191">
        <v>9.2949999999999999</v>
      </c>
      <c r="E72" s="192">
        <f t="shared" si="4"/>
        <v>4.8000000000000043E-2</v>
      </c>
      <c r="F72" s="191" t="s">
        <v>26</v>
      </c>
      <c r="G72" s="182" t="s">
        <v>27</v>
      </c>
      <c r="H72" s="182"/>
      <c r="I72" s="191">
        <v>6</v>
      </c>
      <c r="J72" s="191" t="s">
        <v>33</v>
      </c>
      <c r="K72" s="193">
        <f t="shared" si="5"/>
        <v>1</v>
      </c>
      <c r="L72" s="193" t="s">
        <v>29</v>
      </c>
      <c r="M72" s="193">
        <f t="shared" si="0"/>
        <v>1</v>
      </c>
      <c r="N72" s="193" t="s">
        <v>29</v>
      </c>
      <c r="O72" s="193">
        <f t="shared" si="1"/>
        <v>1</v>
      </c>
      <c r="P72" s="193" t="s">
        <v>29</v>
      </c>
      <c r="Q72" s="193" t="s">
        <v>29</v>
      </c>
      <c r="R72" s="193">
        <f t="shared" si="2"/>
        <v>1</v>
      </c>
      <c r="S72" s="193" t="s">
        <v>30</v>
      </c>
      <c r="T72" s="194">
        <v>44398</v>
      </c>
      <c r="U72" s="193" t="s">
        <v>30</v>
      </c>
      <c r="V72" s="193">
        <f t="shared" si="3"/>
        <v>0</v>
      </c>
      <c r="W72" s="193" t="s">
        <v>30</v>
      </c>
      <c r="X72" s="198" t="s">
        <v>437</v>
      </c>
      <c r="Y72" s="198"/>
      <c r="Z72" s="187" t="s">
        <v>378</v>
      </c>
      <c r="AA72" s="205" t="s">
        <v>438</v>
      </c>
    </row>
    <row r="73" spans="1:27" hidden="1" x14ac:dyDescent="0.3">
      <c r="A73" s="178">
        <f t="shared" si="6"/>
        <v>63</v>
      </c>
      <c r="B73" s="200" t="s">
        <v>435</v>
      </c>
      <c r="C73" s="191">
        <v>10.638999999999999</v>
      </c>
      <c r="D73" s="191">
        <v>11.574999999999999</v>
      </c>
      <c r="E73" s="192">
        <f t="shared" si="4"/>
        <v>0.93599999999999994</v>
      </c>
      <c r="F73" s="191" t="s">
        <v>32</v>
      </c>
      <c r="G73" s="191">
        <v>6</v>
      </c>
      <c r="H73" s="191" t="s">
        <v>33</v>
      </c>
      <c r="I73" s="182" t="s">
        <v>27</v>
      </c>
      <c r="J73" s="182"/>
      <c r="K73" s="193">
        <f t="shared" si="5"/>
        <v>1</v>
      </c>
      <c r="L73" s="193" t="s">
        <v>29</v>
      </c>
      <c r="M73" s="193">
        <f t="shared" si="0"/>
        <v>1</v>
      </c>
      <c r="N73" s="193" t="s">
        <v>29</v>
      </c>
      <c r="O73" s="193">
        <f t="shared" si="1"/>
        <v>1</v>
      </c>
      <c r="P73" s="193" t="s">
        <v>29</v>
      </c>
      <c r="Q73" s="193" t="s">
        <v>29</v>
      </c>
      <c r="R73" s="193">
        <f t="shared" si="2"/>
        <v>1</v>
      </c>
      <c r="S73" s="193" t="s">
        <v>30</v>
      </c>
      <c r="T73" s="194">
        <v>44398</v>
      </c>
      <c r="U73" s="193" t="s">
        <v>29</v>
      </c>
      <c r="V73" s="193">
        <f t="shared" si="3"/>
        <v>1</v>
      </c>
      <c r="W73" s="193" t="s">
        <v>31</v>
      </c>
      <c r="X73" s="198" t="s">
        <v>439</v>
      </c>
      <c r="Y73" s="198"/>
      <c r="Z73" s="187"/>
      <c r="AA73" s="198"/>
    </row>
    <row r="74" spans="1:27" ht="28.8" hidden="1" x14ac:dyDescent="0.3">
      <c r="A74" s="178">
        <f t="shared" si="6"/>
        <v>64</v>
      </c>
      <c r="B74" s="200" t="s">
        <v>435</v>
      </c>
      <c r="C74" s="191">
        <v>12.137</v>
      </c>
      <c r="D74" s="191">
        <v>12.201000000000001</v>
      </c>
      <c r="E74" s="192">
        <f t="shared" si="4"/>
        <v>6.4000000000000057E-2</v>
      </c>
      <c r="F74" s="191" t="s">
        <v>32</v>
      </c>
      <c r="G74" s="191">
        <v>6</v>
      </c>
      <c r="H74" s="191" t="s">
        <v>33</v>
      </c>
      <c r="I74" s="182" t="s">
        <v>27</v>
      </c>
      <c r="J74" s="182"/>
      <c r="K74" s="193">
        <f t="shared" si="5"/>
        <v>1</v>
      </c>
      <c r="L74" s="193" t="s">
        <v>29</v>
      </c>
      <c r="M74" s="193">
        <f t="shared" si="0"/>
        <v>1</v>
      </c>
      <c r="N74" s="193" t="s">
        <v>29</v>
      </c>
      <c r="O74" s="193">
        <f t="shared" si="1"/>
        <v>1</v>
      </c>
      <c r="P74" s="193" t="s">
        <v>29</v>
      </c>
      <c r="Q74" s="193" t="s">
        <v>29</v>
      </c>
      <c r="R74" s="193">
        <f t="shared" si="2"/>
        <v>1</v>
      </c>
      <c r="S74" s="193" t="s">
        <v>30</v>
      </c>
      <c r="T74" s="194">
        <v>44398</v>
      </c>
      <c r="U74" s="193" t="s">
        <v>29</v>
      </c>
      <c r="V74" s="193">
        <f t="shared" si="3"/>
        <v>1</v>
      </c>
      <c r="W74" s="193" t="s">
        <v>31</v>
      </c>
      <c r="X74" s="198" t="s">
        <v>440</v>
      </c>
      <c r="Y74" s="198"/>
      <c r="Z74" s="187"/>
      <c r="AA74" s="198"/>
    </row>
    <row r="75" spans="1:27" hidden="1" x14ac:dyDescent="0.3">
      <c r="A75" s="178">
        <f t="shared" si="6"/>
        <v>65</v>
      </c>
      <c r="B75" s="200" t="s">
        <v>435</v>
      </c>
      <c r="C75" s="191">
        <v>12.669</v>
      </c>
      <c r="D75" s="191">
        <v>13.266999999999999</v>
      </c>
      <c r="E75" s="192">
        <f t="shared" si="4"/>
        <v>0.59799999999999898</v>
      </c>
      <c r="F75" s="191" t="s">
        <v>26</v>
      </c>
      <c r="G75" s="182" t="s">
        <v>27</v>
      </c>
      <c r="H75" s="182"/>
      <c r="I75" s="191">
        <v>6</v>
      </c>
      <c r="J75" s="191" t="s">
        <v>33</v>
      </c>
      <c r="K75" s="193">
        <f t="shared" si="5"/>
        <v>1</v>
      </c>
      <c r="L75" s="193" t="s">
        <v>29</v>
      </c>
      <c r="M75" s="193">
        <f t="shared" ref="M75:M138" si="7">IF(L75="Y",1,IF(L75="n/a",1,0))</f>
        <v>1</v>
      </c>
      <c r="N75" s="193" t="s">
        <v>29</v>
      </c>
      <c r="O75" s="193">
        <f t="shared" ref="O75:O138" si="8">IF(N75="Y",1,IF(N75="n/a",1,0))</f>
        <v>1</v>
      </c>
      <c r="P75" s="193" t="s">
        <v>29</v>
      </c>
      <c r="Q75" s="193" t="s">
        <v>29</v>
      </c>
      <c r="R75" s="193">
        <f t="shared" ref="R75:R138" si="9">IF(Q75="Y",1,IF(Q75="n/a",1,0))</f>
        <v>1</v>
      </c>
      <c r="S75" s="193" t="s">
        <v>30</v>
      </c>
      <c r="T75" s="194">
        <v>44398</v>
      </c>
      <c r="U75" s="193" t="s">
        <v>29</v>
      </c>
      <c r="V75" s="193">
        <f t="shared" ref="V75:V138" si="10">IF(U75="Y",1,IF(U75="n/a",1,0))</f>
        <v>1</v>
      </c>
      <c r="W75" s="193" t="s">
        <v>31</v>
      </c>
      <c r="X75" s="198" t="s">
        <v>439</v>
      </c>
      <c r="Y75" s="198"/>
      <c r="Z75" s="187"/>
      <c r="AA75" s="198"/>
    </row>
    <row r="76" spans="1:27" hidden="1" x14ac:dyDescent="0.3">
      <c r="A76" s="178">
        <f t="shared" si="6"/>
        <v>66</v>
      </c>
      <c r="B76" s="195" t="s">
        <v>441</v>
      </c>
      <c r="C76" s="180">
        <v>17.98</v>
      </c>
      <c r="D76" s="180">
        <v>18.169</v>
      </c>
      <c r="E76" s="181">
        <f t="shared" ref="E76:E139" si="11">D76-C76</f>
        <v>0.18900000000000006</v>
      </c>
      <c r="F76" s="180" t="s">
        <v>32</v>
      </c>
      <c r="G76" s="180">
        <v>5</v>
      </c>
      <c r="H76" s="180" t="s">
        <v>33</v>
      </c>
      <c r="I76" s="182" t="s">
        <v>27</v>
      </c>
      <c r="J76" s="182"/>
      <c r="K76" s="183">
        <f t="shared" ref="K76:K139" si="12">IF($F76="L",IF(G76&gt;=5,1,0),IF($F76="R",IF($I76&gt;=5,1,0),0))</f>
        <v>1</v>
      </c>
      <c r="L76" s="183" t="s">
        <v>29</v>
      </c>
      <c r="M76" s="183">
        <f t="shared" si="7"/>
        <v>1</v>
      </c>
      <c r="N76" s="183" t="s">
        <v>29</v>
      </c>
      <c r="O76" s="183">
        <f t="shared" si="8"/>
        <v>1</v>
      </c>
      <c r="P76" s="183" t="s">
        <v>29</v>
      </c>
      <c r="Q76" s="183" t="s">
        <v>29</v>
      </c>
      <c r="R76" s="183">
        <f t="shared" si="9"/>
        <v>1</v>
      </c>
      <c r="S76" s="183" t="s">
        <v>30</v>
      </c>
      <c r="T76" s="184">
        <v>44398</v>
      </c>
      <c r="U76" s="183" t="s">
        <v>29</v>
      </c>
      <c r="V76" s="183">
        <f t="shared" si="10"/>
        <v>1</v>
      </c>
      <c r="W76" s="183" t="s">
        <v>31</v>
      </c>
      <c r="X76" s="199" t="s">
        <v>442</v>
      </c>
      <c r="Y76" s="199"/>
      <c r="Z76" s="187"/>
      <c r="AA76" s="199"/>
    </row>
    <row r="77" spans="1:27" hidden="1" x14ac:dyDescent="0.3">
      <c r="A77" s="178">
        <f t="shared" ref="A77:A140" si="13">A76+1</f>
        <v>67</v>
      </c>
      <c r="B77" s="179" t="s">
        <v>441</v>
      </c>
      <c r="C77" s="180">
        <v>18.545000000000002</v>
      </c>
      <c r="D77" s="180">
        <v>18.704000000000001</v>
      </c>
      <c r="E77" s="181">
        <f t="shared" si="11"/>
        <v>0.15899999999999892</v>
      </c>
      <c r="F77" s="180" t="s">
        <v>26</v>
      </c>
      <c r="G77" s="182" t="s">
        <v>27</v>
      </c>
      <c r="H77" s="182"/>
      <c r="I77" s="180">
        <v>5</v>
      </c>
      <c r="J77" s="180" t="s">
        <v>33</v>
      </c>
      <c r="K77" s="183">
        <f t="shared" si="12"/>
        <v>1</v>
      </c>
      <c r="L77" s="183" t="s">
        <v>29</v>
      </c>
      <c r="M77" s="183">
        <f t="shared" si="7"/>
        <v>1</v>
      </c>
      <c r="N77" s="183" t="s">
        <v>29</v>
      </c>
      <c r="O77" s="183">
        <f t="shared" si="8"/>
        <v>1</v>
      </c>
      <c r="P77" s="183" t="s">
        <v>29</v>
      </c>
      <c r="Q77" s="183" t="s">
        <v>29</v>
      </c>
      <c r="R77" s="183">
        <f t="shared" si="9"/>
        <v>1</v>
      </c>
      <c r="S77" s="183" t="s">
        <v>30</v>
      </c>
      <c r="T77" s="184">
        <v>44398</v>
      </c>
      <c r="U77" s="183" t="s">
        <v>29</v>
      </c>
      <c r="V77" s="183">
        <f t="shared" si="10"/>
        <v>1</v>
      </c>
      <c r="W77" s="183" t="s">
        <v>31</v>
      </c>
      <c r="X77" s="199" t="s">
        <v>443</v>
      </c>
      <c r="Y77" s="199"/>
      <c r="Z77" s="187"/>
      <c r="AA77" s="199"/>
    </row>
    <row r="78" spans="1:27" hidden="1" x14ac:dyDescent="0.3">
      <c r="A78" s="178">
        <f t="shared" si="13"/>
        <v>68</v>
      </c>
      <c r="B78" s="179" t="s">
        <v>441</v>
      </c>
      <c r="C78" s="180">
        <v>19.335999999999999</v>
      </c>
      <c r="D78" s="180">
        <v>19.399000000000001</v>
      </c>
      <c r="E78" s="181">
        <f t="shared" si="11"/>
        <v>6.3000000000002387E-2</v>
      </c>
      <c r="F78" s="180" t="s">
        <v>26</v>
      </c>
      <c r="G78" s="182" t="s">
        <v>27</v>
      </c>
      <c r="H78" s="182"/>
      <c r="I78" s="180">
        <v>5</v>
      </c>
      <c r="J78" s="180" t="s">
        <v>33</v>
      </c>
      <c r="K78" s="183">
        <f t="shared" si="12"/>
        <v>1</v>
      </c>
      <c r="L78" s="183" t="s">
        <v>29</v>
      </c>
      <c r="M78" s="183">
        <f t="shared" si="7"/>
        <v>1</v>
      </c>
      <c r="N78" s="183" t="s">
        <v>31</v>
      </c>
      <c r="O78" s="183">
        <f t="shared" si="8"/>
        <v>1</v>
      </c>
      <c r="P78" s="183" t="s">
        <v>31</v>
      </c>
      <c r="Q78" s="183" t="s">
        <v>31</v>
      </c>
      <c r="R78" s="183">
        <f t="shared" si="9"/>
        <v>1</v>
      </c>
      <c r="S78" s="183" t="s">
        <v>31</v>
      </c>
      <c r="T78" s="184">
        <v>44398</v>
      </c>
      <c r="U78" s="183" t="s">
        <v>29</v>
      </c>
      <c r="V78" s="183">
        <f t="shared" si="10"/>
        <v>1</v>
      </c>
      <c r="W78" s="183" t="s">
        <v>31</v>
      </c>
      <c r="X78" s="199" t="s">
        <v>442</v>
      </c>
      <c r="Y78" s="199"/>
      <c r="Z78" s="187"/>
      <c r="AA78" s="199"/>
    </row>
    <row r="79" spans="1:27" hidden="1" x14ac:dyDescent="0.3">
      <c r="A79" s="178">
        <f t="shared" si="13"/>
        <v>69</v>
      </c>
      <c r="B79" s="200" t="s">
        <v>444</v>
      </c>
      <c r="C79" s="191">
        <v>2.9</v>
      </c>
      <c r="D79" s="191">
        <v>3.1</v>
      </c>
      <c r="E79" s="192">
        <v>0.20000000000000018</v>
      </c>
      <c r="F79" s="191" t="s">
        <v>26</v>
      </c>
      <c r="G79" s="182" t="s">
        <v>27</v>
      </c>
      <c r="H79" s="182"/>
      <c r="I79" s="191">
        <v>5</v>
      </c>
      <c r="J79" s="191" t="s">
        <v>33</v>
      </c>
      <c r="K79" s="193">
        <f t="shared" si="12"/>
        <v>1</v>
      </c>
      <c r="L79" s="193" t="s">
        <v>29</v>
      </c>
      <c r="M79" s="193">
        <f t="shared" si="7"/>
        <v>1</v>
      </c>
      <c r="N79" s="193" t="s">
        <v>31</v>
      </c>
      <c r="O79" s="193">
        <f t="shared" si="8"/>
        <v>1</v>
      </c>
      <c r="P79" s="193" t="s">
        <v>31</v>
      </c>
      <c r="Q79" s="193" t="s">
        <v>31</v>
      </c>
      <c r="R79" s="193">
        <f t="shared" si="9"/>
        <v>1</v>
      </c>
      <c r="S79" s="193" t="s">
        <v>31</v>
      </c>
      <c r="T79" s="194">
        <v>44398</v>
      </c>
      <c r="U79" s="193" t="s">
        <v>29</v>
      </c>
      <c r="V79" s="193">
        <f t="shared" si="10"/>
        <v>1</v>
      </c>
      <c r="W79" s="193" t="s">
        <v>31</v>
      </c>
      <c r="X79" s="198" t="s">
        <v>445</v>
      </c>
      <c r="Y79" s="198"/>
      <c r="Z79" s="187"/>
      <c r="AA79" s="198"/>
    </row>
    <row r="80" spans="1:27" hidden="1" x14ac:dyDescent="0.3">
      <c r="A80" s="178">
        <f t="shared" si="13"/>
        <v>70</v>
      </c>
      <c r="B80" s="179" t="s">
        <v>446</v>
      </c>
      <c r="C80" s="180">
        <v>0</v>
      </c>
      <c r="D80" s="180">
        <v>0.13800000000000001</v>
      </c>
      <c r="E80" s="181">
        <v>0.13800000000000001</v>
      </c>
      <c r="F80" s="180" t="s">
        <v>26</v>
      </c>
      <c r="G80" s="182" t="s">
        <v>27</v>
      </c>
      <c r="H80" s="182"/>
      <c r="I80" s="180">
        <v>13</v>
      </c>
      <c r="J80" s="180" t="s">
        <v>33</v>
      </c>
      <c r="K80" s="183">
        <f t="shared" si="12"/>
        <v>1</v>
      </c>
      <c r="L80" s="183" t="s">
        <v>31</v>
      </c>
      <c r="M80" s="183">
        <f t="shared" si="7"/>
        <v>1</v>
      </c>
      <c r="N80" s="183" t="s">
        <v>31</v>
      </c>
      <c r="O80" s="183">
        <f t="shared" si="8"/>
        <v>1</v>
      </c>
      <c r="P80" s="183" t="s">
        <v>31</v>
      </c>
      <c r="Q80" s="183" t="s">
        <v>31</v>
      </c>
      <c r="R80" s="183">
        <f t="shared" si="9"/>
        <v>1</v>
      </c>
      <c r="S80" s="183" t="s">
        <v>31</v>
      </c>
      <c r="T80" s="184">
        <v>44398</v>
      </c>
      <c r="U80" s="183" t="s">
        <v>29</v>
      </c>
      <c r="V80" s="183">
        <f t="shared" si="10"/>
        <v>1</v>
      </c>
      <c r="W80" s="183" t="s">
        <v>31</v>
      </c>
      <c r="X80" s="199" t="s">
        <v>447</v>
      </c>
      <c r="Y80" s="199"/>
      <c r="Z80" s="187"/>
      <c r="AA80" s="199"/>
    </row>
    <row r="81" spans="1:27" hidden="1" x14ac:dyDescent="0.3">
      <c r="A81" s="178">
        <f t="shared" si="13"/>
        <v>71</v>
      </c>
      <c r="B81" s="190" t="s">
        <v>448</v>
      </c>
      <c r="C81" s="191">
        <v>3.67</v>
      </c>
      <c r="D81" s="191">
        <v>5.2309999999999999</v>
      </c>
      <c r="E81" s="192">
        <f t="shared" si="11"/>
        <v>1.5609999999999999</v>
      </c>
      <c r="F81" s="191" t="s">
        <v>26</v>
      </c>
      <c r="G81" s="182" t="s">
        <v>27</v>
      </c>
      <c r="H81" s="182"/>
      <c r="I81" s="191">
        <v>5</v>
      </c>
      <c r="J81" s="191" t="s">
        <v>33</v>
      </c>
      <c r="K81" s="193">
        <f t="shared" si="12"/>
        <v>1</v>
      </c>
      <c r="L81" s="193" t="s">
        <v>29</v>
      </c>
      <c r="M81" s="193">
        <f t="shared" si="7"/>
        <v>1</v>
      </c>
      <c r="N81" s="193" t="s">
        <v>29</v>
      </c>
      <c r="O81" s="193">
        <f t="shared" si="8"/>
        <v>1</v>
      </c>
      <c r="P81" s="193" t="s">
        <v>29</v>
      </c>
      <c r="Q81" s="193" t="s">
        <v>29</v>
      </c>
      <c r="R81" s="193">
        <f t="shared" si="9"/>
        <v>1</v>
      </c>
      <c r="S81" s="193" t="s">
        <v>30</v>
      </c>
      <c r="T81" s="194">
        <v>44398</v>
      </c>
      <c r="U81" s="193" t="s">
        <v>29</v>
      </c>
      <c r="V81" s="193">
        <f t="shared" si="10"/>
        <v>1</v>
      </c>
      <c r="W81" s="193" t="s">
        <v>31</v>
      </c>
      <c r="X81" s="198" t="s">
        <v>449</v>
      </c>
      <c r="Y81" s="198"/>
      <c r="Z81" s="187"/>
      <c r="AA81" s="198"/>
    </row>
    <row r="82" spans="1:27" ht="28.8" hidden="1" x14ac:dyDescent="0.3">
      <c r="A82" s="178">
        <f t="shared" si="13"/>
        <v>72</v>
      </c>
      <c r="B82" s="200" t="s">
        <v>448</v>
      </c>
      <c r="C82" s="191">
        <v>5.2309999999999999</v>
      </c>
      <c r="D82" s="191">
        <v>6.8760000000000003</v>
      </c>
      <c r="E82" s="192">
        <f t="shared" si="11"/>
        <v>1.6450000000000005</v>
      </c>
      <c r="F82" s="191" t="s">
        <v>26</v>
      </c>
      <c r="G82" s="182" t="s">
        <v>27</v>
      </c>
      <c r="H82" s="182"/>
      <c r="I82" s="191">
        <v>6</v>
      </c>
      <c r="J82" s="191" t="s">
        <v>33</v>
      </c>
      <c r="K82" s="193">
        <f t="shared" si="12"/>
        <v>1</v>
      </c>
      <c r="L82" s="193" t="s">
        <v>29</v>
      </c>
      <c r="M82" s="193">
        <f t="shared" si="7"/>
        <v>1</v>
      </c>
      <c r="N82" s="193" t="s">
        <v>29</v>
      </c>
      <c r="O82" s="193">
        <f t="shared" si="8"/>
        <v>1</v>
      </c>
      <c r="P82" s="193" t="s">
        <v>29</v>
      </c>
      <c r="Q82" s="193" t="s">
        <v>29</v>
      </c>
      <c r="R82" s="193">
        <f t="shared" si="9"/>
        <v>1</v>
      </c>
      <c r="S82" s="193" t="s">
        <v>30</v>
      </c>
      <c r="T82" s="194">
        <v>44398</v>
      </c>
      <c r="U82" s="193" t="s">
        <v>29</v>
      </c>
      <c r="V82" s="193">
        <f t="shared" si="10"/>
        <v>1</v>
      </c>
      <c r="W82" s="193" t="s">
        <v>31</v>
      </c>
      <c r="X82" s="198" t="s">
        <v>450</v>
      </c>
      <c r="Y82" s="198"/>
      <c r="Z82" s="187"/>
      <c r="AA82" s="198"/>
    </row>
    <row r="83" spans="1:27" hidden="1" x14ac:dyDescent="0.3">
      <c r="A83" s="178">
        <f t="shared" si="13"/>
        <v>73</v>
      </c>
      <c r="B83" s="200" t="s">
        <v>451</v>
      </c>
      <c r="C83" s="191">
        <v>3.0750000000000002</v>
      </c>
      <c r="D83" s="191">
        <v>3.105</v>
      </c>
      <c r="E83" s="192">
        <f t="shared" si="11"/>
        <v>2.9999999999999805E-2</v>
      </c>
      <c r="F83" s="191" t="s">
        <v>26</v>
      </c>
      <c r="G83" s="182" t="s">
        <v>27</v>
      </c>
      <c r="H83" s="182"/>
      <c r="I83" s="191">
        <v>6</v>
      </c>
      <c r="J83" s="191" t="s">
        <v>33</v>
      </c>
      <c r="K83" s="193">
        <f t="shared" si="12"/>
        <v>1</v>
      </c>
      <c r="L83" s="193" t="s">
        <v>29</v>
      </c>
      <c r="M83" s="193">
        <f t="shared" si="7"/>
        <v>1</v>
      </c>
      <c r="N83" s="193" t="s">
        <v>29</v>
      </c>
      <c r="O83" s="193">
        <f t="shared" si="8"/>
        <v>1</v>
      </c>
      <c r="P83" s="193" t="s">
        <v>29</v>
      </c>
      <c r="Q83" s="193" t="s">
        <v>29</v>
      </c>
      <c r="R83" s="193">
        <f t="shared" si="9"/>
        <v>1</v>
      </c>
      <c r="S83" s="193" t="s">
        <v>30</v>
      </c>
      <c r="T83" s="194">
        <v>44398</v>
      </c>
      <c r="U83" s="193" t="s">
        <v>29</v>
      </c>
      <c r="V83" s="193">
        <f t="shared" si="10"/>
        <v>1</v>
      </c>
      <c r="W83" s="193" t="s">
        <v>31</v>
      </c>
      <c r="X83" s="198" t="s">
        <v>452</v>
      </c>
      <c r="Y83" s="198"/>
      <c r="Z83" s="187"/>
      <c r="AA83" s="198"/>
    </row>
    <row r="84" spans="1:27" hidden="1" x14ac:dyDescent="0.3">
      <c r="A84" s="178">
        <f t="shared" si="13"/>
        <v>74</v>
      </c>
      <c r="B84" s="179" t="s">
        <v>451</v>
      </c>
      <c r="C84" s="180">
        <v>3.105</v>
      </c>
      <c r="D84" s="180">
        <v>3.12</v>
      </c>
      <c r="E84" s="181">
        <f t="shared" si="11"/>
        <v>1.5000000000000124E-2</v>
      </c>
      <c r="F84" s="180" t="s">
        <v>26</v>
      </c>
      <c r="G84" s="182" t="s">
        <v>27</v>
      </c>
      <c r="H84" s="182"/>
      <c r="I84" s="180">
        <v>7</v>
      </c>
      <c r="J84" s="180" t="s">
        <v>33</v>
      </c>
      <c r="K84" s="183">
        <f t="shared" si="12"/>
        <v>1</v>
      </c>
      <c r="L84" s="183" t="s">
        <v>29</v>
      </c>
      <c r="M84" s="183">
        <f t="shared" si="7"/>
        <v>1</v>
      </c>
      <c r="N84" s="183" t="s">
        <v>29</v>
      </c>
      <c r="O84" s="183">
        <f t="shared" si="8"/>
        <v>1</v>
      </c>
      <c r="P84" s="183" t="s">
        <v>29</v>
      </c>
      <c r="Q84" s="183" t="s">
        <v>29</v>
      </c>
      <c r="R84" s="183">
        <f t="shared" si="9"/>
        <v>1</v>
      </c>
      <c r="S84" s="183" t="s">
        <v>30</v>
      </c>
      <c r="T84" s="184">
        <v>44398</v>
      </c>
      <c r="U84" s="183" t="s">
        <v>29</v>
      </c>
      <c r="V84" s="183">
        <f t="shared" si="10"/>
        <v>1</v>
      </c>
      <c r="W84" s="183" t="s">
        <v>31</v>
      </c>
      <c r="X84" s="199" t="s">
        <v>453</v>
      </c>
      <c r="Y84" s="199"/>
      <c r="Z84" s="187"/>
      <c r="AA84" s="199"/>
    </row>
    <row r="85" spans="1:27" hidden="1" x14ac:dyDescent="0.3">
      <c r="A85" s="178">
        <f t="shared" si="13"/>
        <v>75</v>
      </c>
      <c r="B85" s="179" t="s">
        <v>451</v>
      </c>
      <c r="C85" s="180">
        <v>3.1760000000000002</v>
      </c>
      <c r="D85" s="180">
        <v>3.2109999999999999</v>
      </c>
      <c r="E85" s="181">
        <f t="shared" si="11"/>
        <v>3.4999999999999698E-2</v>
      </c>
      <c r="F85" s="180" t="s">
        <v>32</v>
      </c>
      <c r="G85" s="180">
        <v>5</v>
      </c>
      <c r="H85" s="180" t="s">
        <v>236</v>
      </c>
      <c r="I85" s="182" t="s">
        <v>27</v>
      </c>
      <c r="J85" s="182"/>
      <c r="K85" s="183">
        <f t="shared" si="12"/>
        <v>1</v>
      </c>
      <c r="L85" s="183" t="s">
        <v>31</v>
      </c>
      <c r="M85" s="183">
        <f t="shared" si="7"/>
        <v>1</v>
      </c>
      <c r="N85" s="183" t="s">
        <v>31</v>
      </c>
      <c r="O85" s="183">
        <f t="shared" si="8"/>
        <v>1</v>
      </c>
      <c r="P85" s="183" t="s">
        <v>31</v>
      </c>
      <c r="Q85" s="183" t="s">
        <v>31</v>
      </c>
      <c r="R85" s="183">
        <f t="shared" si="9"/>
        <v>1</v>
      </c>
      <c r="S85" s="183" t="s">
        <v>31</v>
      </c>
      <c r="T85" s="184">
        <v>44398</v>
      </c>
      <c r="U85" s="183" t="s">
        <v>29</v>
      </c>
      <c r="V85" s="183">
        <f t="shared" si="10"/>
        <v>1</v>
      </c>
      <c r="W85" s="183" t="s">
        <v>31</v>
      </c>
      <c r="X85" s="199" t="s">
        <v>454</v>
      </c>
      <c r="Y85" s="199"/>
      <c r="Z85" s="187"/>
      <c r="AA85" s="199"/>
    </row>
    <row r="86" spans="1:27" ht="72" hidden="1" x14ac:dyDescent="0.3">
      <c r="A86" s="178">
        <f t="shared" si="13"/>
        <v>76</v>
      </c>
      <c r="B86" s="179" t="s">
        <v>451</v>
      </c>
      <c r="C86" s="180">
        <v>3.601</v>
      </c>
      <c r="D86" s="180">
        <v>3.6259999999999999</v>
      </c>
      <c r="E86" s="181">
        <f t="shared" si="11"/>
        <v>2.4999999999999911E-2</v>
      </c>
      <c r="F86" s="180" t="s">
        <v>32</v>
      </c>
      <c r="G86" s="180">
        <v>5</v>
      </c>
      <c r="H86" s="180" t="s">
        <v>236</v>
      </c>
      <c r="I86" s="182" t="s">
        <v>27</v>
      </c>
      <c r="J86" s="182"/>
      <c r="K86" s="183">
        <f t="shared" si="12"/>
        <v>1</v>
      </c>
      <c r="L86" s="183" t="s">
        <v>29</v>
      </c>
      <c r="M86" s="183">
        <f t="shared" si="7"/>
        <v>1</v>
      </c>
      <c r="N86" s="183" t="s">
        <v>31</v>
      </c>
      <c r="O86" s="183">
        <f t="shared" si="8"/>
        <v>1</v>
      </c>
      <c r="P86" s="183" t="s">
        <v>31</v>
      </c>
      <c r="Q86" s="183" t="s">
        <v>31</v>
      </c>
      <c r="R86" s="183">
        <f t="shared" si="9"/>
        <v>1</v>
      </c>
      <c r="S86" s="183" t="s">
        <v>31</v>
      </c>
      <c r="T86" s="184">
        <v>44398</v>
      </c>
      <c r="U86" s="183" t="s">
        <v>29</v>
      </c>
      <c r="V86" s="183">
        <f t="shared" si="10"/>
        <v>1</v>
      </c>
      <c r="W86" s="183" t="s">
        <v>29</v>
      </c>
      <c r="X86" s="199" t="s">
        <v>455</v>
      </c>
      <c r="Y86" s="199"/>
      <c r="Z86" s="187"/>
      <c r="AA86" s="199"/>
    </row>
    <row r="87" spans="1:27" hidden="1" x14ac:dyDescent="0.3">
      <c r="A87" s="178">
        <f t="shared" si="13"/>
        <v>77</v>
      </c>
      <c r="B87" s="179" t="s">
        <v>451</v>
      </c>
      <c r="C87" s="180">
        <v>4.2060000000000004</v>
      </c>
      <c r="D87" s="180">
        <v>4.2460000000000004</v>
      </c>
      <c r="E87" s="181">
        <f t="shared" si="11"/>
        <v>4.0000000000000036E-2</v>
      </c>
      <c r="F87" s="180" t="s">
        <v>32</v>
      </c>
      <c r="G87" s="180">
        <v>6</v>
      </c>
      <c r="H87" s="180" t="s">
        <v>33</v>
      </c>
      <c r="I87" s="182" t="s">
        <v>27</v>
      </c>
      <c r="J87" s="182"/>
      <c r="K87" s="183">
        <f t="shared" si="12"/>
        <v>1</v>
      </c>
      <c r="L87" s="183" t="s">
        <v>29</v>
      </c>
      <c r="M87" s="183">
        <f t="shared" si="7"/>
        <v>1</v>
      </c>
      <c r="N87" s="183" t="s">
        <v>29</v>
      </c>
      <c r="O87" s="183">
        <f t="shared" si="8"/>
        <v>1</v>
      </c>
      <c r="P87" s="183" t="s">
        <v>31</v>
      </c>
      <c r="Q87" s="183" t="s">
        <v>31</v>
      </c>
      <c r="R87" s="183">
        <f t="shared" si="9"/>
        <v>1</v>
      </c>
      <c r="S87" s="183" t="s">
        <v>31</v>
      </c>
      <c r="T87" s="184">
        <v>44398</v>
      </c>
      <c r="U87" s="183" t="s">
        <v>29</v>
      </c>
      <c r="V87" s="183">
        <f t="shared" si="10"/>
        <v>1</v>
      </c>
      <c r="W87" s="183" t="s">
        <v>31</v>
      </c>
      <c r="X87" s="199" t="s">
        <v>454</v>
      </c>
      <c r="Y87" s="199"/>
      <c r="Z87" s="187"/>
      <c r="AA87" s="199"/>
    </row>
    <row r="88" spans="1:27" hidden="1" x14ac:dyDescent="0.3">
      <c r="A88" s="178">
        <f t="shared" si="13"/>
        <v>78</v>
      </c>
      <c r="B88" s="179" t="s">
        <v>451</v>
      </c>
      <c r="C88" s="180">
        <v>8.5139999999999993</v>
      </c>
      <c r="D88" s="180">
        <v>8.5540000000000003</v>
      </c>
      <c r="E88" s="181">
        <f t="shared" si="11"/>
        <v>4.0000000000000924E-2</v>
      </c>
      <c r="F88" s="180" t="s">
        <v>26</v>
      </c>
      <c r="G88" s="182" t="s">
        <v>27</v>
      </c>
      <c r="H88" s="182"/>
      <c r="I88" s="180">
        <v>7</v>
      </c>
      <c r="J88" s="180" t="s">
        <v>33</v>
      </c>
      <c r="K88" s="183">
        <f t="shared" si="12"/>
        <v>1</v>
      </c>
      <c r="L88" s="183" t="s">
        <v>29</v>
      </c>
      <c r="M88" s="183">
        <f t="shared" si="7"/>
        <v>1</v>
      </c>
      <c r="N88" s="183" t="s">
        <v>29</v>
      </c>
      <c r="O88" s="183">
        <f t="shared" si="8"/>
        <v>1</v>
      </c>
      <c r="P88" s="183" t="s">
        <v>29</v>
      </c>
      <c r="Q88" s="183" t="s">
        <v>29</v>
      </c>
      <c r="R88" s="183">
        <f t="shared" si="9"/>
        <v>1</v>
      </c>
      <c r="S88" s="183" t="s">
        <v>30</v>
      </c>
      <c r="T88" s="184">
        <v>44398</v>
      </c>
      <c r="U88" s="183" t="s">
        <v>29</v>
      </c>
      <c r="V88" s="183">
        <f t="shared" si="10"/>
        <v>1</v>
      </c>
      <c r="W88" s="183" t="s">
        <v>31</v>
      </c>
      <c r="X88" s="199" t="s">
        <v>456</v>
      </c>
      <c r="Y88" s="199"/>
      <c r="Z88" s="187"/>
      <c r="AA88" s="199"/>
    </row>
    <row r="89" spans="1:27" hidden="1" x14ac:dyDescent="0.3">
      <c r="A89" s="178">
        <f t="shared" si="13"/>
        <v>79</v>
      </c>
      <c r="B89" s="179" t="s">
        <v>451</v>
      </c>
      <c r="C89" s="180">
        <v>13.089</v>
      </c>
      <c r="D89" s="180">
        <v>13.163</v>
      </c>
      <c r="E89" s="181">
        <f t="shared" si="11"/>
        <v>7.3999999999999844E-2</v>
      </c>
      <c r="F89" s="180" t="s">
        <v>26</v>
      </c>
      <c r="G89" s="182" t="s">
        <v>27</v>
      </c>
      <c r="H89" s="182"/>
      <c r="I89" s="180">
        <v>7</v>
      </c>
      <c r="J89" s="180" t="s">
        <v>33</v>
      </c>
      <c r="K89" s="183">
        <f t="shared" si="12"/>
        <v>1</v>
      </c>
      <c r="L89" s="183" t="s">
        <v>29</v>
      </c>
      <c r="M89" s="183">
        <f t="shared" si="7"/>
        <v>1</v>
      </c>
      <c r="N89" s="183" t="s">
        <v>29</v>
      </c>
      <c r="O89" s="183">
        <f t="shared" si="8"/>
        <v>1</v>
      </c>
      <c r="P89" s="183" t="s">
        <v>29</v>
      </c>
      <c r="Q89" s="183" t="s">
        <v>29</v>
      </c>
      <c r="R89" s="183">
        <f t="shared" si="9"/>
        <v>1</v>
      </c>
      <c r="S89" s="183" t="s">
        <v>30</v>
      </c>
      <c r="T89" s="184">
        <v>44398</v>
      </c>
      <c r="U89" s="183" t="s">
        <v>431</v>
      </c>
      <c r="V89" s="183">
        <f t="shared" si="10"/>
        <v>0</v>
      </c>
      <c r="W89" s="183" t="s">
        <v>31</v>
      </c>
      <c r="X89" s="199" t="s">
        <v>457</v>
      </c>
      <c r="Y89" s="199"/>
      <c r="Z89" s="187"/>
      <c r="AA89" s="199"/>
    </row>
    <row r="90" spans="1:27" hidden="1" x14ac:dyDescent="0.3">
      <c r="A90" s="178">
        <f t="shared" si="13"/>
        <v>80</v>
      </c>
      <c r="B90" s="179" t="s">
        <v>451</v>
      </c>
      <c r="C90" s="180">
        <v>13.57</v>
      </c>
      <c r="D90" s="180">
        <v>13.843999999999999</v>
      </c>
      <c r="E90" s="181">
        <f t="shared" si="11"/>
        <v>0.27399999999999913</v>
      </c>
      <c r="F90" s="180" t="s">
        <v>26</v>
      </c>
      <c r="G90" s="182" t="s">
        <v>27</v>
      </c>
      <c r="H90" s="182"/>
      <c r="I90" s="180">
        <v>7</v>
      </c>
      <c r="J90" s="180" t="s">
        <v>33</v>
      </c>
      <c r="K90" s="183">
        <f t="shared" si="12"/>
        <v>1</v>
      </c>
      <c r="L90" s="183" t="s">
        <v>29</v>
      </c>
      <c r="M90" s="183">
        <f t="shared" si="7"/>
        <v>1</v>
      </c>
      <c r="N90" s="183" t="s">
        <v>29</v>
      </c>
      <c r="O90" s="183">
        <f t="shared" si="8"/>
        <v>1</v>
      </c>
      <c r="P90" s="183" t="s">
        <v>29</v>
      </c>
      <c r="Q90" s="183" t="s">
        <v>29</v>
      </c>
      <c r="R90" s="183">
        <f t="shared" si="9"/>
        <v>1</v>
      </c>
      <c r="S90" s="183" t="s">
        <v>30</v>
      </c>
      <c r="T90" s="184">
        <v>44398</v>
      </c>
      <c r="U90" s="183" t="s">
        <v>29</v>
      </c>
      <c r="V90" s="183">
        <f t="shared" si="10"/>
        <v>1</v>
      </c>
      <c r="W90" s="183" t="s">
        <v>31</v>
      </c>
      <c r="X90" s="199" t="s">
        <v>458</v>
      </c>
      <c r="Y90" s="199"/>
      <c r="Z90" s="187"/>
      <c r="AA90" s="199"/>
    </row>
    <row r="91" spans="1:27" ht="28.8" hidden="1" x14ac:dyDescent="0.3">
      <c r="A91" s="178">
        <f t="shared" si="13"/>
        <v>81</v>
      </c>
      <c r="B91" s="179" t="s">
        <v>451</v>
      </c>
      <c r="C91" s="180">
        <v>13.875</v>
      </c>
      <c r="D91" s="180">
        <v>13.99</v>
      </c>
      <c r="E91" s="181">
        <f t="shared" si="11"/>
        <v>0.11500000000000021</v>
      </c>
      <c r="F91" s="180" t="s">
        <v>26</v>
      </c>
      <c r="G91" s="182" t="s">
        <v>27</v>
      </c>
      <c r="H91" s="182"/>
      <c r="I91" s="180">
        <v>5</v>
      </c>
      <c r="J91" s="180" t="s">
        <v>33</v>
      </c>
      <c r="K91" s="183">
        <f t="shared" si="12"/>
        <v>1</v>
      </c>
      <c r="L91" s="183" t="s">
        <v>29</v>
      </c>
      <c r="M91" s="183">
        <f t="shared" si="7"/>
        <v>1</v>
      </c>
      <c r="N91" s="183" t="s">
        <v>31</v>
      </c>
      <c r="O91" s="183">
        <f t="shared" si="8"/>
        <v>1</v>
      </c>
      <c r="P91" s="183" t="s">
        <v>31</v>
      </c>
      <c r="Q91" s="183" t="s">
        <v>31</v>
      </c>
      <c r="R91" s="183">
        <f t="shared" si="9"/>
        <v>1</v>
      </c>
      <c r="S91" s="183" t="s">
        <v>31</v>
      </c>
      <c r="T91" s="184">
        <v>44398</v>
      </c>
      <c r="U91" s="183" t="s">
        <v>29</v>
      </c>
      <c r="V91" s="183">
        <f t="shared" si="10"/>
        <v>1</v>
      </c>
      <c r="W91" s="183" t="s">
        <v>31</v>
      </c>
      <c r="X91" s="199" t="s">
        <v>459</v>
      </c>
      <c r="Y91" s="199"/>
      <c r="Z91" s="187"/>
      <c r="AA91" s="199"/>
    </row>
    <row r="92" spans="1:27" hidden="1" x14ac:dyDescent="0.3">
      <c r="A92" s="178">
        <f t="shared" si="13"/>
        <v>82</v>
      </c>
      <c r="B92" s="179" t="s">
        <v>451</v>
      </c>
      <c r="C92" s="180">
        <v>14.489000000000001</v>
      </c>
      <c r="D92" s="180">
        <v>14.567</v>
      </c>
      <c r="E92" s="181">
        <f t="shared" si="11"/>
        <v>7.7999999999999403E-2</v>
      </c>
      <c r="F92" s="180" t="s">
        <v>26</v>
      </c>
      <c r="G92" s="182" t="s">
        <v>27</v>
      </c>
      <c r="H92" s="182"/>
      <c r="I92" s="180">
        <v>8</v>
      </c>
      <c r="J92" s="180" t="s">
        <v>33</v>
      </c>
      <c r="K92" s="183">
        <f t="shared" si="12"/>
        <v>1</v>
      </c>
      <c r="L92" s="183" t="s">
        <v>29</v>
      </c>
      <c r="M92" s="183">
        <f t="shared" si="7"/>
        <v>1</v>
      </c>
      <c r="N92" s="183" t="s">
        <v>29</v>
      </c>
      <c r="O92" s="183">
        <f t="shared" si="8"/>
        <v>1</v>
      </c>
      <c r="P92" s="183" t="s">
        <v>29</v>
      </c>
      <c r="Q92" s="183" t="s">
        <v>29</v>
      </c>
      <c r="R92" s="183">
        <f t="shared" si="9"/>
        <v>1</v>
      </c>
      <c r="S92" s="183" t="s">
        <v>30</v>
      </c>
      <c r="T92" s="184">
        <v>44398</v>
      </c>
      <c r="U92" s="183" t="s">
        <v>29</v>
      </c>
      <c r="V92" s="183">
        <f t="shared" si="10"/>
        <v>1</v>
      </c>
      <c r="W92" s="183" t="s">
        <v>31</v>
      </c>
      <c r="X92" s="199" t="s">
        <v>454</v>
      </c>
      <c r="Y92" s="199"/>
      <c r="Z92" s="187"/>
      <c r="AA92" s="199"/>
    </row>
    <row r="93" spans="1:27" hidden="1" x14ac:dyDescent="0.3">
      <c r="A93" s="178">
        <f t="shared" si="13"/>
        <v>83</v>
      </c>
      <c r="B93" s="179" t="s">
        <v>451</v>
      </c>
      <c r="C93" s="180">
        <v>15.134</v>
      </c>
      <c r="D93" s="180">
        <v>15.180999999999999</v>
      </c>
      <c r="E93" s="181">
        <f t="shared" si="11"/>
        <v>4.699999999999882E-2</v>
      </c>
      <c r="F93" s="180" t="s">
        <v>32</v>
      </c>
      <c r="G93" s="180">
        <v>7</v>
      </c>
      <c r="H93" s="180" t="s">
        <v>33</v>
      </c>
      <c r="I93" s="182" t="s">
        <v>27</v>
      </c>
      <c r="J93" s="182"/>
      <c r="K93" s="183">
        <f t="shared" si="12"/>
        <v>1</v>
      </c>
      <c r="L93" s="183" t="s">
        <v>29</v>
      </c>
      <c r="M93" s="183">
        <f t="shared" si="7"/>
        <v>1</v>
      </c>
      <c r="N93" s="183" t="s">
        <v>31</v>
      </c>
      <c r="O93" s="183">
        <f t="shared" si="8"/>
        <v>1</v>
      </c>
      <c r="P93" s="183" t="s">
        <v>31</v>
      </c>
      <c r="Q93" s="183" t="s">
        <v>31</v>
      </c>
      <c r="R93" s="183">
        <f t="shared" si="9"/>
        <v>1</v>
      </c>
      <c r="S93" s="183" t="s">
        <v>31</v>
      </c>
      <c r="T93" s="184">
        <v>44398</v>
      </c>
      <c r="U93" s="183" t="s">
        <v>29</v>
      </c>
      <c r="V93" s="183">
        <f t="shared" si="10"/>
        <v>1</v>
      </c>
      <c r="W93" s="183" t="s">
        <v>31</v>
      </c>
      <c r="X93" s="199" t="s">
        <v>454</v>
      </c>
      <c r="Y93" s="199"/>
      <c r="Z93" s="187"/>
      <c r="AA93" s="199"/>
    </row>
    <row r="94" spans="1:27" ht="28.8" hidden="1" x14ac:dyDescent="0.3">
      <c r="A94" s="178">
        <f t="shared" si="13"/>
        <v>84</v>
      </c>
      <c r="B94" s="179" t="s">
        <v>451</v>
      </c>
      <c r="C94" s="180">
        <v>16.309000000000001</v>
      </c>
      <c r="D94" s="180">
        <v>16.393999999999998</v>
      </c>
      <c r="E94" s="181">
        <f t="shared" si="11"/>
        <v>8.49999999999973E-2</v>
      </c>
      <c r="F94" s="180" t="s">
        <v>32</v>
      </c>
      <c r="G94" s="180">
        <v>5</v>
      </c>
      <c r="H94" s="180" t="s">
        <v>33</v>
      </c>
      <c r="I94" s="182" t="s">
        <v>27</v>
      </c>
      <c r="J94" s="182"/>
      <c r="K94" s="183">
        <f t="shared" si="12"/>
        <v>1</v>
      </c>
      <c r="L94" s="183" t="s">
        <v>29</v>
      </c>
      <c r="M94" s="183">
        <f t="shared" si="7"/>
        <v>1</v>
      </c>
      <c r="N94" s="183" t="s">
        <v>29</v>
      </c>
      <c r="O94" s="183">
        <f t="shared" si="8"/>
        <v>1</v>
      </c>
      <c r="P94" s="183" t="s">
        <v>29</v>
      </c>
      <c r="Q94" s="183" t="s">
        <v>29</v>
      </c>
      <c r="R94" s="183">
        <f t="shared" si="9"/>
        <v>1</v>
      </c>
      <c r="S94" s="183" t="s">
        <v>30</v>
      </c>
      <c r="T94" s="184">
        <v>44398</v>
      </c>
      <c r="U94" s="183" t="s">
        <v>29</v>
      </c>
      <c r="V94" s="183">
        <f t="shared" si="10"/>
        <v>1</v>
      </c>
      <c r="W94" s="183" t="s">
        <v>31</v>
      </c>
      <c r="X94" s="199" t="s">
        <v>460</v>
      </c>
      <c r="Y94" s="199"/>
      <c r="Z94" s="187"/>
      <c r="AA94" s="199"/>
    </row>
    <row r="95" spans="1:27" hidden="1" x14ac:dyDescent="0.3">
      <c r="A95" s="178">
        <f t="shared" si="13"/>
        <v>85</v>
      </c>
      <c r="B95" s="179" t="s">
        <v>451</v>
      </c>
      <c r="C95" s="180">
        <v>16.655999999999999</v>
      </c>
      <c r="D95" s="180">
        <v>16.753</v>
      </c>
      <c r="E95" s="181">
        <f t="shared" si="11"/>
        <v>9.7000000000001307E-2</v>
      </c>
      <c r="F95" s="180" t="s">
        <v>32</v>
      </c>
      <c r="G95" s="180">
        <v>5</v>
      </c>
      <c r="H95" s="180" t="s">
        <v>33</v>
      </c>
      <c r="I95" s="182" t="s">
        <v>27</v>
      </c>
      <c r="J95" s="182"/>
      <c r="K95" s="183">
        <f t="shared" si="12"/>
        <v>1</v>
      </c>
      <c r="L95" s="183" t="s">
        <v>29</v>
      </c>
      <c r="M95" s="183">
        <f t="shared" si="7"/>
        <v>1</v>
      </c>
      <c r="N95" s="183" t="s">
        <v>29</v>
      </c>
      <c r="O95" s="183">
        <f t="shared" si="8"/>
        <v>1</v>
      </c>
      <c r="P95" s="183" t="s">
        <v>31</v>
      </c>
      <c r="Q95" s="183" t="s">
        <v>31</v>
      </c>
      <c r="R95" s="183">
        <f t="shared" si="9"/>
        <v>1</v>
      </c>
      <c r="S95" s="183" t="s">
        <v>30</v>
      </c>
      <c r="T95" s="184">
        <v>44398</v>
      </c>
      <c r="U95" s="183" t="s">
        <v>29</v>
      </c>
      <c r="V95" s="183">
        <f t="shared" si="10"/>
        <v>1</v>
      </c>
      <c r="W95" s="183" t="s">
        <v>31</v>
      </c>
      <c r="X95" s="199" t="s">
        <v>454</v>
      </c>
      <c r="Y95" s="199"/>
      <c r="Z95" s="187"/>
      <c r="AA95" s="199"/>
    </row>
    <row r="96" spans="1:27" ht="28.8" hidden="1" x14ac:dyDescent="0.3">
      <c r="A96" s="178">
        <f t="shared" si="13"/>
        <v>86</v>
      </c>
      <c r="B96" s="179" t="s">
        <v>451</v>
      </c>
      <c r="C96" s="180">
        <v>16.817</v>
      </c>
      <c r="D96" s="180">
        <v>16.879000000000001</v>
      </c>
      <c r="E96" s="181">
        <f t="shared" si="11"/>
        <v>6.2000000000001165E-2</v>
      </c>
      <c r="F96" s="180" t="s">
        <v>26</v>
      </c>
      <c r="G96" s="182" t="s">
        <v>27</v>
      </c>
      <c r="H96" s="182"/>
      <c r="I96" s="180">
        <v>6</v>
      </c>
      <c r="J96" s="180" t="s">
        <v>33</v>
      </c>
      <c r="K96" s="183">
        <f t="shared" si="12"/>
        <v>1</v>
      </c>
      <c r="L96" s="183" t="s">
        <v>29</v>
      </c>
      <c r="M96" s="183">
        <f t="shared" si="7"/>
        <v>1</v>
      </c>
      <c r="N96" s="183" t="s">
        <v>29</v>
      </c>
      <c r="O96" s="183">
        <f t="shared" si="8"/>
        <v>1</v>
      </c>
      <c r="P96" s="183" t="s">
        <v>29</v>
      </c>
      <c r="Q96" s="183" t="s">
        <v>29</v>
      </c>
      <c r="R96" s="183">
        <f t="shared" si="9"/>
        <v>1</v>
      </c>
      <c r="S96" s="183" t="s">
        <v>30</v>
      </c>
      <c r="T96" s="184">
        <v>44398</v>
      </c>
      <c r="U96" s="183" t="s">
        <v>29</v>
      </c>
      <c r="V96" s="183">
        <f t="shared" si="10"/>
        <v>1</v>
      </c>
      <c r="W96" s="183" t="s">
        <v>31</v>
      </c>
      <c r="X96" s="213" t="s">
        <v>461</v>
      </c>
      <c r="Y96" s="213"/>
      <c r="Z96" s="187"/>
      <c r="AA96" s="213"/>
    </row>
    <row r="97" spans="1:27" hidden="1" x14ac:dyDescent="0.3">
      <c r="A97" s="178">
        <f t="shared" si="13"/>
        <v>87</v>
      </c>
      <c r="B97" s="179" t="s">
        <v>451</v>
      </c>
      <c r="C97" s="180">
        <v>17.609000000000002</v>
      </c>
      <c r="D97" s="180">
        <v>17.797999999999998</v>
      </c>
      <c r="E97" s="181">
        <f t="shared" si="11"/>
        <v>0.1889999999999965</v>
      </c>
      <c r="F97" s="180" t="s">
        <v>32</v>
      </c>
      <c r="G97" s="180">
        <v>6</v>
      </c>
      <c r="H97" s="180" t="s">
        <v>33</v>
      </c>
      <c r="I97" s="182" t="s">
        <v>27</v>
      </c>
      <c r="J97" s="182"/>
      <c r="K97" s="183">
        <f t="shared" si="12"/>
        <v>1</v>
      </c>
      <c r="L97" s="183" t="s">
        <v>29</v>
      </c>
      <c r="M97" s="183">
        <f t="shared" si="7"/>
        <v>1</v>
      </c>
      <c r="N97" s="183" t="s">
        <v>29</v>
      </c>
      <c r="O97" s="183">
        <f t="shared" si="8"/>
        <v>1</v>
      </c>
      <c r="P97" s="183" t="s">
        <v>29</v>
      </c>
      <c r="Q97" s="183" t="s">
        <v>29</v>
      </c>
      <c r="R97" s="183">
        <f t="shared" si="9"/>
        <v>1</v>
      </c>
      <c r="S97" s="183" t="s">
        <v>30</v>
      </c>
      <c r="T97" s="184">
        <v>44398</v>
      </c>
      <c r="U97" s="183" t="s">
        <v>29</v>
      </c>
      <c r="V97" s="183">
        <f t="shared" si="10"/>
        <v>1</v>
      </c>
      <c r="W97" s="183" t="s">
        <v>31</v>
      </c>
      <c r="X97" s="199" t="s">
        <v>454</v>
      </c>
      <c r="Y97" s="199"/>
      <c r="Z97" s="187"/>
      <c r="AA97" s="199"/>
    </row>
    <row r="98" spans="1:27" ht="28.8" hidden="1" x14ac:dyDescent="0.3">
      <c r="A98" s="178">
        <f t="shared" si="13"/>
        <v>88</v>
      </c>
      <c r="B98" s="179" t="s">
        <v>451</v>
      </c>
      <c r="C98" s="180">
        <v>19.553000000000001</v>
      </c>
      <c r="D98" s="180">
        <v>19.652999999999999</v>
      </c>
      <c r="E98" s="181">
        <f t="shared" si="11"/>
        <v>9.9999999999997868E-2</v>
      </c>
      <c r="F98" s="180" t="s">
        <v>26</v>
      </c>
      <c r="G98" s="182" t="s">
        <v>27</v>
      </c>
      <c r="H98" s="182"/>
      <c r="I98" s="180">
        <v>5</v>
      </c>
      <c r="J98" s="180" t="s">
        <v>33</v>
      </c>
      <c r="K98" s="183">
        <f t="shared" si="12"/>
        <v>1</v>
      </c>
      <c r="L98" s="183" t="s">
        <v>29</v>
      </c>
      <c r="M98" s="183">
        <f t="shared" si="7"/>
        <v>1</v>
      </c>
      <c r="N98" s="183" t="s">
        <v>29</v>
      </c>
      <c r="O98" s="183">
        <f t="shared" si="8"/>
        <v>1</v>
      </c>
      <c r="P98" s="183" t="s">
        <v>29</v>
      </c>
      <c r="Q98" s="183" t="s">
        <v>29</v>
      </c>
      <c r="R98" s="183">
        <f t="shared" si="9"/>
        <v>1</v>
      </c>
      <c r="S98" s="183" t="s">
        <v>30</v>
      </c>
      <c r="T98" s="184">
        <v>44398</v>
      </c>
      <c r="U98" s="183" t="s">
        <v>29</v>
      </c>
      <c r="V98" s="183">
        <f t="shared" si="10"/>
        <v>1</v>
      </c>
      <c r="W98" s="183" t="s">
        <v>31</v>
      </c>
      <c r="X98" s="199" t="s">
        <v>462</v>
      </c>
      <c r="Y98" s="199"/>
      <c r="Z98" s="187"/>
      <c r="AA98" s="199"/>
    </row>
    <row r="99" spans="1:27" ht="28.8" hidden="1" x14ac:dyDescent="0.3">
      <c r="A99" s="178">
        <f t="shared" si="13"/>
        <v>89</v>
      </c>
      <c r="B99" s="179" t="s">
        <v>451</v>
      </c>
      <c r="C99" s="180">
        <v>21.475999999999999</v>
      </c>
      <c r="D99" s="180">
        <v>21.518999999999998</v>
      </c>
      <c r="E99" s="181">
        <f t="shared" si="11"/>
        <v>4.2999999999999261E-2</v>
      </c>
      <c r="F99" s="180" t="s">
        <v>32</v>
      </c>
      <c r="G99" s="180">
        <v>6</v>
      </c>
      <c r="H99" s="180" t="s">
        <v>33</v>
      </c>
      <c r="I99" s="182" t="s">
        <v>27</v>
      </c>
      <c r="J99" s="182"/>
      <c r="K99" s="183">
        <f t="shared" si="12"/>
        <v>1</v>
      </c>
      <c r="L99" s="183" t="s">
        <v>29</v>
      </c>
      <c r="M99" s="183">
        <f t="shared" si="7"/>
        <v>1</v>
      </c>
      <c r="N99" s="183" t="s">
        <v>31</v>
      </c>
      <c r="O99" s="183">
        <f t="shared" si="8"/>
        <v>1</v>
      </c>
      <c r="P99" s="183" t="s">
        <v>31</v>
      </c>
      <c r="Q99" s="183" t="s">
        <v>31</v>
      </c>
      <c r="R99" s="183">
        <f t="shared" si="9"/>
        <v>1</v>
      </c>
      <c r="S99" s="183" t="s">
        <v>31</v>
      </c>
      <c r="T99" s="184">
        <v>44398</v>
      </c>
      <c r="U99" s="183" t="s">
        <v>29</v>
      </c>
      <c r="V99" s="183">
        <f t="shared" si="10"/>
        <v>1</v>
      </c>
      <c r="W99" s="183" t="s">
        <v>31</v>
      </c>
      <c r="X99" s="199" t="s">
        <v>463</v>
      </c>
      <c r="Y99" s="199"/>
      <c r="Z99" s="187"/>
      <c r="AA99" s="199"/>
    </row>
    <row r="100" spans="1:27" hidden="1" x14ac:dyDescent="0.3">
      <c r="A100" s="178">
        <f t="shared" si="13"/>
        <v>90</v>
      </c>
      <c r="B100" s="179" t="s">
        <v>451</v>
      </c>
      <c r="C100" s="180">
        <v>22.962</v>
      </c>
      <c r="D100" s="180">
        <v>23.001999999999999</v>
      </c>
      <c r="E100" s="181">
        <f t="shared" si="11"/>
        <v>3.9999999999999147E-2</v>
      </c>
      <c r="F100" s="180" t="s">
        <v>26</v>
      </c>
      <c r="G100" s="182" t="s">
        <v>27</v>
      </c>
      <c r="H100" s="182"/>
      <c r="I100" s="180">
        <v>10</v>
      </c>
      <c r="J100" s="180" t="s">
        <v>33</v>
      </c>
      <c r="K100" s="183">
        <f t="shared" si="12"/>
        <v>1</v>
      </c>
      <c r="L100" s="183" t="s">
        <v>29</v>
      </c>
      <c r="M100" s="183">
        <f t="shared" si="7"/>
        <v>1</v>
      </c>
      <c r="N100" s="183" t="s">
        <v>29</v>
      </c>
      <c r="O100" s="183">
        <f t="shared" si="8"/>
        <v>1</v>
      </c>
      <c r="P100" s="183" t="s">
        <v>31</v>
      </c>
      <c r="Q100" s="183" t="s">
        <v>31</v>
      </c>
      <c r="R100" s="183">
        <f t="shared" si="9"/>
        <v>1</v>
      </c>
      <c r="S100" s="183" t="s">
        <v>31</v>
      </c>
      <c r="T100" s="184">
        <v>44398</v>
      </c>
      <c r="U100" s="183" t="s">
        <v>29</v>
      </c>
      <c r="V100" s="183">
        <f t="shared" si="10"/>
        <v>1</v>
      </c>
      <c r="W100" s="183" t="s">
        <v>31</v>
      </c>
      <c r="X100" s="199" t="s">
        <v>454</v>
      </c>
      <c r="Y100" s="199"/>
      <c r="Z100" s="187"/>
      <c r="AA100" s="199"/>
    </row>
    <row r="101" spans="1:27" hidden="1" x14ac:dyDescent="0.3">
      <c r="A101" s="178">
        <f t="shared" si="13"/>
        <v>91</v>
      </c>
      <c r="B101" s="179" t="s">
        <v>451</v>
      </c>
      <c r="C101" s="180">
        <v>23.562000000000001</v>
      </c>
      <c r="D101" s="180">
        <v>23.6</v>
      </c>
      <c r="E101" s="181">
        <f t="shared" si="11"/>
        <v>3.8000000000000256E-2</v>
      </c>
      <c r="F101" s="180" t="s">
        <v>26</v>
      </c>
      <c r="G101" s="182" t="s">
        <v>27</v>
      </c>
      <c r="H101" s="182"/>
      <c r="I101" s="180">
        <v>10</v>
      </c>
      <c r="J101" s="180" t="s">
        <v>33</v>
      </c>
      <c r="K101" s="183">
        <f t="shared" si="12"/>
        <v>1</v>
      </c>
      <c r="L101" s="183" t="s">
        <v>29</v>
      </c>
      <c r="M101" s="183">
        <f t="shared" si="7"/>
        <v>1</v>
      </c>
      <c r="N101" s="183" t="s">
        <v>29</v>
      </c>
      <c r="O101" s="183">
        <f t="shared" si="8"/>
        <v>1</v>
      </c>
      <c r="P101" s="183" t="s">
        <v>31</v>
      </c>
      <c r="Q101" s="183" t="s">
        <v>31</v>
      </c>
      <c r="R101" s="183">
        <f t="shared" si="9"/>
        <v>1</v>
      </c>
      <c r="S101" s="183" t="s">
        <v>31</v>
      </c>
      <c r="T101" s="184">
        <v>44398</v>
      </c>
      <c r="U101" s="183" t="s">
        <v>29</v>
      </c>
      <c r="V101" s="183">
        <f t="shared" si="10"/>
        <v>1</v>
      </c>
      <c r="W101" s="183" t="s">
        <v>31</v>
      </c>
      <c r="X101" s="199" t="s">
        <v>454</v>
      </c>
      <c r="Y101" s="199"/>
      <c r="Z101" s="187"/>
      <c r="AA101" s="199"/>
    </row>
    <row r="102" spans="1:27" hidden="1" x14ac:dyDescent="0.3">
      <c r="A102" s="178">
        <f t="shared" si="13"/>
        <v>92</v>
      </c>
      <c r="B102" s="179" t="s">
        <v>451</v>
      </c>
      <c r="C102" s="180">
        <v>23.634</v>
      </c>
      <c r="D102" s="180">
        <v>23.712</v>
      </c>
      <c r="E102" s="181">
        <f t="shared" si="11"/>
        <v>7.7999999999999403E-2</v>
      </c>
      <c r="F102" s="180" t="s">
        <v>26</v>
      </c>
      <c r="G102" s="182" t="s">
        <v>27</v>
      </c>
      <c r="H102" s="182"/>
      <c r="I102" s="180">
        <v>10</v>
      </c>
      <c r="J102" s="180" t="s">
        <v>33</v>
      </c>
      <c r="K102" s="183">
        <f t="shared" si="12"/>
        <v>1</v>
      </c>
      <c r="L102" s="183" t="s">
        <v>29</v>
      </c>
      <c r="M102" s="183">
        <f t="shared" si="7"/>
        <v>1</v>
      </c>
      <c r="N102" s="183" t="s">
        <v>29</v>
      </c>
      <c r="O102" s="183">
        <f t="shared" si="8"/>
        <v>1</v>
      </c>
      <c r="P102" s="183" t="s">
        <v>31</v>
      </c>
      <c r="Q102" s="183" t="s">
        <v>31</v>
      </c>
      <c r="R102" s="183">
        <f t="shared" si="9"/>
        <v>1</v>
      </c>
      <c r="S102" s="183" t="s">
        <v>31</v>
      </c>
      <c r="T102" s="184">
        <v>44398</v>
      </c>
      <c r="U102" s="183" t="s">
        <v>29</v>
      </c>
      <c r="V102" s="183">
        <f t="shared" si="10"/>
        <v>1</v>
      </c>
      <c r="W102" s="183" t="s">
        <v>31</v>
      </c>
      <c r="X102" s="211" t="s">
        <v>454</v>
      </c>
      <c r="Y102" s="211"/>
      <c r="Z102" s="187"/>
      <c r="AA102" s="211"/>
    </row>
    <row r="103" spans="1:27" ht="28.8" hidden="1" x14ac:dyDescent="0.3">
      <c r="A103" s="178">
        <f t="shared" si="13"/>
        <v>93</v>
      </c>
      <c r="B103" s="179" t="s">
        <v>451</v>
      </c>
      <c r="C103" s="180">
        <v>23.76</v>
      </c>
      <c r="D103" s="180">
        <v>24.01</v>
      </c>
      <c r="E103" s="181">
        <f t="shared" si="11"/>
        <v>0.25</v>
      </c>
      <c r="F103" s="180" t="s">
        <v>26</v>
      </c>
      <c r="G103" s="182" t="s">
        <v>27</v>
      </c>
      <c r="H103" s="182"/>
      <c r="I103" s="180">
        <v>10</v>
      </c>
      <c r="J103" s="180" t="s">
        <v>33</v>
      </c>
      <c r="K103" s="183">
        <f t="shared" si="12"/>
        <v>1</v>
      </c>
      <c r="L103" s="183" t="s">
        <v>29</v>
      </c>
      <c r="M103" s="183">
        <f t="shared" si="7"/>
        <v>1</v>
      </c>
      <c r="N103" s="183" t="s">
        <v>29</v>
      </c>
      <c r="O103" s="183">
        <f t="shared" si="8"/>
        <v>1</v>
      </c>
      <c r="P103" s="183" t="s">
        <v>29</v>
      </c>
      <c r="Q103" s="183" t="s">
        <v>29</v>
      </c>
      <c r="R103" s="183">
        <f t="shared" si="9"/>
        <v>1</v>
      </c>
      <c r="S103" s="183" t="s">
        <v>30</v>
      </c>
      <c r="T103" s="184">
        <v>44398</v>
      </c>
      <c r="U103" s="183" t="s">
        <v>29</v>
      </c>
      <c r="V103" s="183">
        <f t="shared" si="10"/>
        <v>1</v>
      </c>
      <c r="W103" s="183" t="s">
        <v>31</v>
      </c>
      <c r="X103" s="211" t="s">
        <v>464</v>
      </c>
      <c r="Y103" s="211"/>
      <c r="Z103" s="187"/>
      <c r="AA103" s="211"/>
    </row>
    <row r="104" spans="1:27" hidden="1" x14ac:dyDescent="0.3">
      <c r="A104" s="178">
        <f t="shared" si="13"/>
        <v>94</v>
      </c>
      <c r="B104" s="179" t="s">
        <v>451</v>
      </c>
      <c r="C104" s="180">
        <v>24.148</v>
      </c>
      <c r="D104" s="180">
        <v>24.28</v>
      </c>
      <c r="E104" s="181">
        <f t="shared" si="11"/>
        <v>0.13200000000000145</v>
      </c>
      <c r="F104" s="180" t="s">
        <v>26</v>
      </c>
      <c r="G104" s="182" t="s">
        <v>27</v>
      </c>
      <c r="H104" s="182"/>
      <c r="I104" s="180">
        <v>10</v>
      </c>
      <c r="J104" s="180" t="s">
        <v>33</v>
      </c>
      <c r="K104" s="183">
        <f t="shared" si="12"/>
        <v>1</v>
      </c>
      <c r="L104" s="183" t="s">
        <v>29</v>
      </c>
      <c r="M104" s="183">
        <f t="shared" si="7"/>
        <v>1</v>
      </c>
      <c r="N104" s="183" t="s">
        <v>29</v>
      </c>
      <c r="O104" s="183">
        <f t="shared" si="8"/>
        <v>1</v>
      </c>
      <c r="P104" s="183" t="s">
        <v>31</v>
      </c>
      <c r="Q104" s="183" t="s">
        <v>31</v>
      </c>
      <c r="R104" s="183">
        <f t="shared" si="9"/>
        <v>1</v>
      </c>
      <c r="S104" s="183" t="s">
        <v>31</v>
      </c>
      <c r="T104" s="184">
        <v>44398</v>
      </c>
      <c r="U104" s="183" t="s">
        <v>29</v>
      </c>
      <c r="V104" s="183">
        <f t="shared" si="10"/>
        <v>1</v>
      </c>
      <c r="W104" s="183" t="s">
        <v>31</v>
      </c>
      <c r="X104" s="211" t="s">
        <v>454</v>
      </c>
      <c r="Y104" s="211"/>
      <c r="Z104" s="187"/>
      <c r="AA104" s="211"/>
    </row>
    <row r="105" spans="1:27" ht="28.8" hidden="1" x14ac:dyDescent="0.3">
      <c r="A105" s="178">
        <f t="shared" si="13"/>
        <v>95</v>
      </c>
      <c r="B105" s="200" t="s">
        <v>465</v>
      </c>
      <c r="C105" s="191">
        <v>0.35699999999999998</v>
      </c>
      <c r="D105" s="191">
        <v>0.75600000000000001</v>
      </c>
      <c r="E105" s="192">
        <f t="shared" si="11"/>
        <v>0.39900000000000002</v>
      </c>
      <c r="F105" s="191" t="s">
        <v>26</v>
      </c>
      <c r="G105" s="182" t="s">
        <v>27</v>
      </c>
      <c r="H105" s="182"/>
      <c r="I105" s="191">
        <v>5</v>
      </c>
      <c r="J105" s="191" t="s">
        <v>33</v>
      </c>
      <c r="K105" s="193">
        <f t="shared" si="12"/>
        <v>1</v>
      </c>
      <c r="L105" s="193" t="s">
        <v>29</v>
      </c>
      <c r="M105" s="193">
        <f t="shared" si="7"/>
        <v>1</v>
      </c>
      <c r="N105" s="193" t="s">
        <v>29</v>
      </c>
      <c r="O105" s="193">
        <f t="shared" si="8"/>
        <v>1</v>
      </c>
      <c r="P105" s="193" t="s">
        <v>31</v>
      </c>
      <c r="Q105" s="193" t="s">
        <v>29</v>
      </c>
      <c r="R105" s="193">
        <f t="shared" si="9"/>
        <v>1</v>
      </c>
      <c r="S105" s="193" t="s">
        <v>31</v>
      </c>
      <c r="T105" s="194">
        <v>44398</v>
      </c>
      <c r="U105" s="193" t="s">
        <v>29</v>
      </c>
      <c r="V105" s="193">
        <f t="shared" si="10"/>
        <v>1</v>
      </c>
      <c r="W105" s="193" t="s">
        <v>31</v>
      </c>
      <c r="X105" s="214" t="s">
        <v>466</v>
      </c>
      <c r="Y105" s="214"/>
      <c r="Z105" s="187"/>
      <c r="AA105" s="214"/>
    </row>
    <row r="106" spans="1:27" ht="43.2" hidden="1" x14ac:dyDescent="0.3">
      <c r="A106" s="178">
        <f t="shared" si="13"/>
        <v>96</v>
      </c>
      <c r="B106" s="200" t="s">
        <v>465</v>
      </c>
      <c r="C106" s="191">
        <v>1.92</v>
      </c>
      <c r="D106" s="191">
        <v>2.6829999999999998</v>
      </c>
      <c r="E106" s="192">
        <f t="shared" si="11"/>
        <v>0.7629999999999999</v>
      </c>
      <c r="F106" s="191" t="s">
        <v>32</v>
      </c>
      <c r="G106" s="191">
        <v>4</v>
      </c>
      <c r="H106" s="191" t="s">
        <v>33</v>
      </c>
      <c r="I106" s="182" t="s">
        <v>27</v>
      </c>
      <c r="J106" s="182"/>
      <c r="K106" s="193">
        <f t="shared" si="12"/>
        <v>0</v>
      </c>
      <c r="L106" s="193" t="s">
        <v>29</v>
      </c>
      <c r="M106" s="193">
        <f t="shared" si="7"/>
        <v>1</v>
      </c>
      <c r="N106" s="193" t="s">
        <v>29</v>
      </c>
      <c r="O106" s="193">
        <f t="shared" si="8"/>
        <v>1</v>
      </c>
      <c r="P106" s="193" t="s">
        <v>29</v>
      </c>
      <c r="Q106" s="193" t="s">
        <v>29</v>
      </c>
      <c r="R106" s="193">
        <f t="shared" si="9"/>
        <v>1</v>
      </c>
      <c r="S106" s="193" t="s">
        <v>30</v>
      </c>
      <c r="T106" s="194">
        <v>44398</v>
      </c>
      <c r="U106" s="193" t="s">
        <v>29</v>
      </c>
      <c r="V106" s="193">
        <f t="shared" si="10"/>
        <v>1</v>
      </c>
      <c r="W106" s="193" t="s">
        <v>29</v>
      </c>
      <c r="X106" s="214" t="s">
        <v>467</v>
      </c>
      <c r="Y106" s="214"/>
      <c r="Z106" s="187"/>
      <c r="AA106" s="214"/>
    </row>
    <row r="107" spans="1:27" hidden="1" x14ac:dyDescent="0.3">
      <c r="A107" s="178">
        <f t="shared" si="13"/>
        <v>97</v>
      </c>
      <c r="B107" s="200" t="s">
        <v>465</v>
      </c>
      <c r="C107" s="191">
        <v>2.6829999999999998</v>
      </c>
      <c r="D107" s="191">
        <v>2.8</v>
      </c>
      <c r="E107" s="192">
        <f t="shared" si="11"/>
        <v>0.11699999999999999</v>
      </c>
      <c r="F107" s="191" t="s">
        <v>32</v>
      </c>
      <c r="G107" s="191">
        <v>7</v>
      </c>
      <c r="H107" s="191" t="s">
        <v>33</v>
      </c>
      <c r="I107" s="182" t="s">
        <v>27</v>
      </c>
      <c r="J107" s="182"/>
      <c r="K107" s="193">
        <f t="shared" si="12"/>
        <v>1</v>
      </c>
      <c r="L107" s="193" t="s">
        <v>29</v>
      </c>
      <c r="M107" s="193">
        <f t="shared" si="7"/>
        <v>1</v>
      </c>
      <c r="N107" s="193" t="s">
        <v>29</v>
      </c>
      <c r="O107" s="193">
        <f t="shared" si="8"/>
        <v>1</v>
      </c>
      <c r="P107" s="193" t="s">
        <v>29</v>
      </c>
      <c r="Q107" s="193" t="s">
        <v>29</v>
      </c>
      <c r="R107" s="193">
        <f t="shared" si="9"/>
        <v>1</v>
      </c>
      <c r="S107" s="193" t="s">
        <v>30</v>
      </c>
      <c r="T107" s="194">
        <v>44398</v>
      </c>
      <c r="U107" s="193" t="s">
        <v>29</v>
      </c>
      <c r="V107" s="193">
        <f t="shared" si="10"/>
        <v>1</v>
      </c>
      <c r="W107" s="193" t="s">
        <v>31</v>
      </c>
      <c r="X107" s="214" t="s">
        <v>468</v>
      </c>
      <c r="Y107" s="214"/>
      <c r="Z107" s="187"/>
      <c r="AA107" s="214"/>
    </row>
    <row r="108" spans="1:27" ht="28.8" hidden="1" x14ac:dyDescent="0.3">
      <c r="A108" s="178">
        <f t="shared" si="13"/>
        <v>98</v>
      </c>
      <c r="B108" s="200" t="s">
        <v>465</v>
      </c>
      <c r="C108" s="191">
        <v>3.13</v>
      </c>
      <c r="D108" s="191">
        <v>3.1659999999999999</v>
      </c>
      <c r="E108" s="192">
        <f t="shared" si="11"/>
        <v>3.6000000000000032E-2</v>
      </c>
      <c r="F108" s="191" t="s">
        <v>32</v>
      </c>
      <c r="G108" s="191">
        <v>5</v>
      </c>
      <c r="H108" s="191" t="s">
        <v>33</v>
      </c>
      <c r="I108" s="182" t="s">
        <v>27</v>
      </c>
      <c r="J108" s="182"/>
      <c r="K108" s="193">
        <f t="shared" si="12"/>
        <v>1</v>
      </c>
      <c r="L108" s="193" t="s">
        <v>29</v>
      </c>
      <c r="M108" s="193">
        <f t="shared" si="7"/>
        <v>1</v>
      </c>
      <c r="N108" s="193" t="s">
        <v>29</v>
      </c>
      <c r="O108" s="193">
        <f t="shared" si="8"/>
        <v>1</v>
      </c>
      <c r="P108" s="193" t="s">
        <v>29</v>
      </c>
      <c r="Q108" s="193" t="s">
        <v>29</v>
      </c>
      <c r="R108" s="193">
        <f t="shared" si="9"/>
        <v>1</v>
      </c>
      <c r="S108" s="193" t="s">
        <v>30</v>
      </c>
      <c r="T108" s="194">
        <v>44398</v>
      </c>
      <c r="U108" s="193" t="s">
        <v>29</v>
      </c>
      <c r="V108" s="193">
        <f t="shared" si="10"/>
        <v>1</v>
      </c>
      <c r="W108" s="193" t="s">
        <v>31</v>
      </c>
      <c r="X108" s="214" t="s">
        <v>469</v>
      </c>
      <c r="Y108" s="214"/>
      <c r="Z108" s="187"/>
      <c r="AA108" s="214"/>
    </row>
    <row r="109" spans="1:27" ht="28.8" hidden="1" x14ac:dyDescent="0.3">
      <c r="A109" s="178">
        <f t="shared" si="13"/>
        <v>99</v>
      </c>
      <c r="B109" s="200" t="s">
        <v>465</v>
      </c>
      <c r="C109" s="191">
        <v>7.9649999999999999</v>
      </c>
      <c r="D109" s="191">
        <v>8.1579999999999995</v>
      </c>
      <c r="E109" s="192">
        <f t="shared" si="11"/>
        <v>0.19299999999999962</v>
      </c>
      <c r="F109" s="191" t="s">
        <v>32</v>
      </c>
      <c r="G109" s="191">
        <v>5</v>
      </c>
      <c r="H109" s="191" t="s">
        <v>33</v>
      </c>
      <c r="I109" s="182" t="s">
        <v>27</v>
      </c>
      <c r="J109" s="182"/>
      <c r="K109" s="193">
        <f t="shared" si="12"/>
        <v>1</v>
      </c>
      <c r="L109" s="193" t="s">
        <v>29</v>
      </c>
      <c r="M109" s="193">
        <f t="shared" si="7"/>
        <v>1</v>
      </c>
      <c r="N109" s="193" t="s">
        <v>29</v>
      </c>
      <c r="O109" s="193">
        <f t="shared" si="8"/>
        <v>1</v>
      </c>
      <c r="P109" s="193" t="s">
        <v>29</v>
      </c>
      <c r="Q109" s="193" t="s">
        <v>29</v>
      </c>
      <c r="R109" s="193">
        <f t="shared" si="9"/>
        <v>1</v>
      </c>
      <c r="S109" s="193" t="s">
        <v>30</v>
      </c>
      <c r="T109" s="194">
        <v>44398</v>
      </c>
      <c r="U109" s="193" t="s">
        <v>29</v>
      </c>
      <c r="V109" s="193">
        <f t="shared" si="10"/>
        <v>1</v>
      </c>
      <c r="W109" s="193" t="s">
        <v>31</v>
      </c>
      <c r="X109" s="214" t="s">
        <v>470</v>
      </c>
      <c r="Y109" s="214"/>
      <c r="Z109" s="187"/>
      <c r="AA109" s="214"/>
    </row>
    <row r="110" spans="1:27" hidden="1" x14ac:dyDescent="0.3">
      <c r="A110" s="178">
        <f t="shared" si="13"/>
        <v>100</v>
      </c>
      <c r="B110" s="179" t="s">
        <v>471</v>
      </c>
      <c r="C110" s="180">
        <v>6.9550000000000001</v>
      </c>
      <c r="D110" s="180">
        <v>6.968</v>
      </c>
      <c r="E110" s="181">
        <f t="shared" si="11"/>
        <v>1.2999999999999901E-2</v>
      </c>
      <c r="F110" s="180" t="s">
        <v>32</v>
      </c>
      <c r="G110" s="180">
        <v>6</v>
      </c>
      <c r="H110" s="180" t="s">
        <v>33</v>
      </c>
      <c r="I110" s="182" t="s">
        <v>27</v>
      </c>
      <c r="J110" s="182"/>
      <c r="K110" s="183">
        <f t="shared" si="12"/>
        <v>1</v>
      </c>
      <c r="L110" s="183" t="s">
        <v>29</v>
      </c>
      <c r="M110" s="183">
        <f t="shared" si="7"/>
        <v>1</v>
      </c>
      <c r="N110" s="183" t="s">
        <v>29</v>
      </c>
      <c r="O110" s="183">
        <f t="shared" si="8"/>
        <v>1</v>
      </c>
      <c r="P110" s="183" t="s">
        <v>29</v>
      </c>
      <c r="Q110" s="183" t="s">
        <v>29</v>
      </c>
      <c r="R110" s="183">
        <f t="shared" si="9"/>
        <v>1</v>
      </c>
      <c r="S110" s="183" t="s">
        <v>30</v>
      </c>
      <c r="T110" s="184">
        <v>44398</v>
      </c>
      <c r="U110" s="183" t="s">
        <v>29</v>
      </c>
      <c r="V110" s="183">
        <f t="shared" si="10"/>
        <v>1</v>
      </c>
      <c r="W110" s="183" t="s">
        <v>31</v>
      </c>
      <c r="X110" s="211" t="s">
        <v>472</v>
      </c>
      <c r="Y110" s="211"/>
      <c r="Z110" s="187"/>
      <c r="AA110" s="211"/>
    </row>
    <row r="111" spans="1:27" hidden="1" x14ac:dyDescent="0.3">
      <c r="A111" s="178">
        <f t="shared" si="13"/>
        <v>101</v>
      </c>
      <c r="B111" s="179" t="s">
        <v>471</v>
      </c>
      <c r="C111" s="180">
        <v>6.968</v>
      </c>
      <c r="D111" s="180">
        <v>7.1340000000000003</v>
      </c>
      <c r="E111" s="181">
        <f t="shared" si="11"/>
        <v>0.16600000000000037</v>
      </c>
      <c r="F111" s="180" t="s">
        <v>32</v>
      </c>
      <c r="G111" s="180">
        <v>5</v>
      </c>
      <c r="H111" s="180" t="s">
        <v>33</v>
      </c>
      <c r="I111" s="182" t="s">
        <v>27</v>
      </c>
      <c r="J111" s="182"/>
      <c r="K111" s="183">
        <f t="shared" si="12"/>
        <v>1</v>
      </c>
      <c r="L111" s="183" t="s">
        <v>29</v>
      </c>
      <c r="M111" s="183">
        <f t="shared" si="7"/>
        <v>1</v>
      </c>
      <c r="N111" s="183" t="s">
        <v>29</v>
      </c>
      <c r="O111" s="183">
        <f t="shared" si="8"/>
        <v>1</v>
      </c>
      <c r="P111" s="183" t="s">
        <v>29</v>
      </c>
      <c r="Q111" s="183" t="s">
        <v>29</v>
      </c>
      <c r="R111" s="183">
        <f t="shared" si="9"/>
        <v>1</v>
      </c>
      <c r="S111" s="183" t="s">
        <v>30</v>
      </c>
      <c r="T111" s="184">
        <v>44398</v>
      </c>
      <c r="U111" s="183" t="s">
        <v>29</v>
      </c>
      <c r="V111" s="183">
        <f t="shared" si="10"/>
        <v>1</v>
      </c>
      <c r="W111" s="183" t="s">
        <v>31</v>
      </c>
      <c r="X111" s="211" t="s">
        <v>473</v>
      </c>
      <c r="Y111" s="211"/>
      <c r="Z111" s="187"/>
      <c r="AA111" s="211"/>
    </row>
    <row r="112" spans="1:27" ht="28.8" hidden="1" x14ac:dyDescent="0.3">
      <c r="A112" s="178">
        <f t="shared" si="13"/>
        <v>102</v>
      </c>
      <c r="B112" s="200" t="s">
        <v>474</v>
      </c>
      <c r="C112" s="191">
        <v>3.2240000000000002</v>
      </c>
      <c r="D112" s="191">
        <v>4.5990000000000002</v>
      </c>
      <c r="E112" s="192">
        <f t="shared" si="11"/>
        <v>1.375</v>
      </c>
      <c r="F112" s="191" t="s">
        <v>26</v>
      </c>
      <c r="G112" s="182" t="s">
        <v>27</v>
      </c>
      <c r="H112" s="182"/>
      <c r="I112" s="191">
        <v>6</v>
      </c>
      <c r="J112" s="191" t="s">
        <v>33</v>
      </c>
      <c r="K112" s="193">
        <f t="shared" si="12"/>
        <v>1</v>
      </c>
      <c r="L112" s="193" t="s">
        <v>29</v>
      </c>
      <c r="M112" s="193">
        <f t="shared" si="7"/>
        <v>1</v>
      </c>
      <c r="N112" s="193" t="s">
        <v>29</v>
      </c>
      <c r="O112" s="193">
        <f t="shared" si="8"/>
        <v>1</v>
      </c>
      <c r="P112" s="193" t="s">
        <v>29</v>
      </c>
      <c r="Q112" s="193" t="s">
        <v>29</v>
      </c>
      <c r="R112" s="193">
        <f t="shared" si="9"/>
        <v>1</v>
      </c>
      <c r="S112" s="193" t="s">
        <v>30</v>
      </c>
      <c r="T112" s="194">
        <v>44398</v>
      </c>
      <c r="U112" s="193" t="s">
        <v>29</v>
      </c>
      <c r="V112" s="193">
        <f t="shared" si="10"/>
        <v>1</v>
      </c>
      <c r="W112" s="193" t="s">
        <v>31</v>
      </c>
      <c r="X112" s="214" t="s">
        <v>475</v>
      </c>
      <c r="Y112" s="214"/>
      <c r="Z112" s="187"/>
      <c r="AA112" s="214"/>
    </row>
    <row r="113" spans="1:27" hidden="1" x14ac:dyDescent="0.3">
      <c r="A113" s="178">
        <f t="shared" si="13"/>
        <v>103</v>
      </c>
      <c r="B113" s="179" t="s">
        <v>476</v>
      </c>
      <c r="C113" s="180">
        <v>0.73799999999999999</v>
      </c>
      <c r="D113" s="180">
        <v>0.93200000000000005</v>
      </c>
      <c r="E113" s="181">
        <f t="shared" si="11"/>
        <v>0.19400000000000006</v>
      </c>
      <c r="F113" s="180" t="s">
        <v>26</v>
      </c>
      <c r="G113" s="182" t="s">
        <v>27</v>
      </c>
      <c r="H113" s="182"/>
      <c r="I113" s="180">
        <v>10</v>
      </c>
      <c r="J113" s="180" t="s">
        <v>33</v>
      </c>
      <c r="K113" s="183">
        <f t="shared" si="12"/>
        <v>1</v>
      </c>
      <c r="L113" s="183" t="s">
        <v>29</v>
      </c>
      <c r="M113" s="183">
        <f t="shared" si="7"/>
        <v>1</v>
      </c>
      <c r="N113" s="183" t="s">
        <v>29</v>
      </c>
      <c r="O113" s="183">
        <f t="shared" si="8"/>
        <v>1</v>
      </c>
      <c r="P113" s="183" t="s">
        <v>29</v>
      </c>
      <c r="Q113" s="183" t="s">
        <v>29</v>
      </c>
      <c r="R113" s="183">
        <f t="shared" si="9"/>
        <v>1</v>
      </c>
      <c r="S113" s="183" t="s">
        <v>30</v>
      </c>
      <c r="T113" s="184">
        <v>44398</v>
      </c>
      <c r="U113" s="183" t="s">
        <v>29</v>
      </c>
      <c r="V113" s="183">
        <f t="shared" si="10"/>
        <v>1</v>
      </c>
      <c r="W113" s="183" t="s">
        <v>31</v>
      </c>
      <c r="X113" s="211" t="s">
        <v>477</v>
      </c>
      <c r="Y113" s="211"/>
      <c r="Z113" s="187"/>
      <c r="AA113" s="211"/>
    </row>
    <row r="114" spans="1:27" hidden="1" x14ac:dyDescent="0.3">
      <c r="A114" s="178">
        <f t="shared" si="13"/>
        <v>104</v>
      </c>
      <c r="B114" s="179" t="s">
        <v>476</v>
      </c>
      <c r="C114" s="180">
        <v>5.532</v>
      </c>
      <c r="D114" s="180">
        <v>5.9610000000000003</v>
      </c>
      <c r="E114" s="181">
        <f t="shared" si="11"/>
        <v>0.42900000000000027</v>
      </c>
      <c r="F114" s="180" t="s">
        <v>32</v>
      </c>
      <c r="G114" s="180">
        <v>5</v>
      </c>
      <c r="H114" s="180"/>
      <c r="I114" s="182" t="s">
        <v>27</v>
      </c>
      <c r="J114" s="182"/>
      <c r="K114" s="183">
        <f t="shared" si="12"/>
        <v>1</v>
      </c>
      <c r="L114" s="183" t="s">
        <v>31</v>
      </c>
      <c r="M114" s="183">
        <f t="shared" si="7"/>
        <v>1</v>
      </c>
      <c r="N114" s="183" t="s">
        <v>31</v>
      </c>
      <c r="O114" s="183">
        <f t="shared" si="8"/>
        <v>1</v>
      </c>
      <c r="P114" s="183" t="s">
        <v>31</v>
      </c>
      <c r="Q114" s="183" t="s">
        <v>31</v>
      </c>
      <c r="R114" s="183">
        <f t="shared" si="9"/>
        <v>1</v>
      </c>
      <c r="S114" s="183" t="s">
        <v>31</v>
      </c>
      <c r="T114" s="184">
        <v>44398</v>
      </c>
      <c r="U114" s="183" t="s">
        <v>31</v>
      </c>
      <c r="V114" s="183">
        <f t="shared" si="10"/>
        <v>1</v>
      </c>
      <c r="W114" s="183" t="s">
        <v>31</v>
      </c>
      <c r="X114" s="211" t="s">
        <v>51</v>
      </c>
      <c r="Y114" s="211"/>
      <c r="Z114" s="187"/>
      <c r="AA114" s="211"/>
    </row>
    <row r="115" spans="1:27" hidden="1" x14ac:dyDescent="0.3">
      <c r="A115" s="178">
        <f t="shared" si="13"/>
        <v>105</v>
      </c>
      <c r="B115" s="179" t="s">
        <v>476</v>
      </c>
      <c r="C115" s="180">
        <v>6.0019999999999998</v>
      </c>
      <c r="D115" s="180">
        <v>6.173</v>
      </c>
      <c r="E115" s="181">
        <f t="shared" si="11"/>
        <v>0.17100000000000026</v>
      </c>
      <c r="F115" s="180" t="s">
        <v>26</v>
      </c>
      <c r="G115" s="182" t="s">
        <v>27</v>
      </c>
      <c r="H115" s="182"/>
      <c r="I115" s="180">
        <v>5</v>
      </c>
      <c r="J115" s="180"/>
      <c r="K115" s="183">
        <f t="shared" si="12"/>
        <v>1</v>
      </c>
      <c r="L115" s="183" t="s">
        <v>31</v>
      </c>
      <c r="M115" s="183">
        <f t="shared" si="7"/>
        <v>1</v>
      </c>
      <c r="N115" s="183" t="s">
        <v>31</v>
      </c>
      <c r="O115" s="183">
        <f t="shared" si="8"/>
        <v>1</v>
      </c>
      <c r="P115" s="183" t="s">
        <v>31</v>
      </c>
      <c r="Q115" s="183" t="s">
        <v>31</v>
      </c>
      <c r="R115" s="183">
        <f t="shared" si="9"/>
        <v>1</v>
      </c>
      <c r="S115" s="183" t="s">
        <v>31</v>
      </c>
      <c r="T115" s="184">
        <v>44398</v>
      </c>
      <c r="U115" s="183" t="s">
        <v>31</v>
      </c>
      <c r="V115" s="183">
        <f t="shared" si="10"/>
        <v>1</v>
      </c>
      <c r="W115" s="183" t="s">
        <v>31</v>
      </c>
      <c r="X115" s="211" t="s">
        <v>51</v>
      </c>
      <c r="Y115" s="211"/>
      <c r="Z115" s="187"/>
      <c r="AA115" s="211"/>
    </row>
    <row r="116" spans="1:27" hidden="1" x14ac:dyDescent="0.3">
      <c r="A116" s="178">
        <f t="shared" si="13"/>
        <v>106</v>
      </c>
      <c r="B116" s="215" t="s">
        <v>476</v>
      </c>
      <c r="C116" s="216">
        <v>6.3239999999999998</v>
      </c>
      <c r="D116" s="216">
        <v>6.59</v>
      </c>
      <c r="E116" s="181">
        <f t="shared" si="11"/>
        <v>0.26600000000000001</v>
      </c>
      <c r="F116" s="216" t="s">
        <v>32</v>
      </c>
      <c r="G116" s="180">
        <v>5</v>
      </c>
      <c r="H116" s="180"/>
      <c r="I116" s="182" t="s">
        <v>27</v>
      </c>
      <c r="J116" s="182"/>
      <c r="K116" s="183">
        <f t="shared" si="12"/>
        <v>1</v>
      </c>
      <c r="L116" s="183" t="s">
        <v>31</v>
      </c>
      <c r="M116" s="183">
        <f t="shared" si="7"/>
        <v>1</v>
      </c>
      <c r="N116" s="183" t="s">
        <v>31</v>
      </c>
      <c r="O116" s="183">
        <f t="shared" si="8"/>
        <v>1</v>
      </c>
      <c r="P116" s="183" t="s">
        <v>31</v>
      </c>
      <c r="Q116" s="183" t="s">
        <v>31</v>
      </c>
      <c r="R116" s="183">
        <f t="shared" si="9"/>
        <v>1</v>
      </c>
      <c r="S116" s="183" t="s">
        <v>31</v>
      </c>
      <c r="T116" s="184">
        <v>44398</v>
      </c>
      <c r="U116" s="183" t="s">
        <v>31</v>
      </c>
      <c r="V116" s="183">
        <f t="shared" si="10"/>
        <v>1</v>
      </c>
      <c r="W116" s="183" t="s">
        <v>31</v>
      </c>
      <c r="X116" s="211" t="s">
        <v>51</v>
      </c>
      <c r="Y116" s="211"/>
      <c r="Z116" s="187"/>
      <c r="AA116" s="211"/>
    </row>
    <row r="117" spans="1:27" hidden="1" x14ac:dyDescent="0.3">
      <c r="A117" s="178">
        <f t="shared" si="13"/>
        <v>107</v>
      </c>
      <c r="B117" s="179" t="s">
        <v>476</v>
      </c>
      <c r="C117" s="180">
        <v>11.61</v>
      </c>
      <c r="D117" s="180">
        <v>11.686999999999999</v>
      </c>
      <c r="E117" s="181">
        <f t="shared" si="11"/>
        <v>7.6999999999999957E-2</v>
      </c>
      <c r="F117" s="180" t="s">
        <v>26</v>
      </c>
      <c r="G117" s="182" t="s">
        <v>27</v>
      </c>
      <c r="H117" s="182"/>
      <c r="I117" s="180">
        <v>7</v>
      </c>
      <c r="J117" s="180" t="s">
        <v>33</v>
      </c>
      <c r="K117" s="183">
        <f t="shared" si="12"/>
        <v>1</v>
      </c>
      <c r="L117" s="183" t="s">
        <v>29</v>
      </c>
      <c r="M117" s="183">
        <f t="shared" si="7"/>
        <v>1</v>
      </c>
      <c r="N117" s="183" t="s">
        <v>29</v>
      </c>
      <c r="O117" s="183">
        <f t="shared" si="8"/>
        <v>1</v>
      </c>
      <c r="P117" s="183" t="s">
        <v>29</v>
      </c>
      <c r="Q117" s="183" t="s">
        <v>29</v>
      </c>
      <c r="R117" s="183">
        <f t="shared" si="9"/>
        <v>1</v>
      </c>
      <c r="S117" s="183" t="s">
        <v>30</v>
      </c>
      <c r="T117" s="184">
        <v>44398</v>
      </c>
      <c r="U117" s="183" t="s">
        <v>29</v>
      </c>
      <c r="V117" s="183">
        <f t="shared" si="10"/>
        <v>1</v>
      </c>
      <c r="W117" s="183" t="s">
        <v>31</v>
      </c>
      <c r="X117" s="211" t="s">
        <v>478</v>
      </c>
      <c r="Y117" s="211"/>
      <c r="Z117" s="187"/>
      <c r="AA117" s="211"/>
    </row>
    <row r="118" spans="1:27" hidden="1" x14ac:dyDescent="0.3">
      <c r="A118" s="178">
        <f t="shared" si="13"/>
        <v>108</v>
      </c>
      <c r="B118" s="179" t="s">
        <v>476</v>
      </c>
      <c r="C118" s="180">
        <v>12.066000000000001</v>
      </c>
      <c r="D118" s="180">
        <v>12.207000000000001</v>
      </c>
      <c r="E118" s="181">
        <f t="shared" si="11"/>
        <v>0.14100000000000001</v>
      </c>
      <c r="F118" s="180" t="s">
        <v>26</v>
      </c>
      <c r="G118" s="182" t="s">
        <v>27</v>
      </c>
      <c r="H118" s="182"/>
      <c r="I118" s="180">
        <v>6</v>
      </c>
      <c r="J118" s="180" t="s">
        <v>33</v>
      </c>
      <c r="K118" s="183">
        <f t="shared" si="12"/>
        <v>1</v>
      </c>
      <c r="L118" s="183" t="s">
        <v>29</v>
      </c>
      <c r="M118" s="183">
        <f t="shared" si="7"/>
        <v>1</v>
      </c>
      <c r="N118" s="183" t="s">
        <v>29</v>
      </c>
      <c r="O118" s="183">
        <f t="shared" si="8"/>
        <v>1</v>
      </c>
      <c r="P118" s="183" t="s">
        <v>29</v>
      </c>
      <c r="Q118" s="183" t="s">
        <v>29</v>
      </c>
      <c r="R118" s="183">
        <f t="shared" si="9"/>
        <v>1</v>
      </c>
      <c r="S118" s="183" t="s">
        <v>30</v>
      </c>
      <c r="T118" s="184">
        <v>44398</v>
      </c>
      <c r="U118" s="183" t="s">
        <v>29</v>
      </c>
      <c r="V118" s="183">
        <f t="shared" si="10"/>
        <v>1</v>
      </c>
      <c r="W118" s="183" t="s">
        <v>31</v>
      </c>
      <c r="X118" s="211" t="s">
        <v>479</v>
      </c>
      <c r="Y118" s="211"/>
      <c r="Z118" s="187"/>
      <c r="AA118" s="211"/>
    </row>
    <row r="119" spans="1:27" hidden="1" x14ac:dyDescent="0.3">
      <c r="A119" s="178">
        <f t="shared" si="13"/>
        <v>109</v>
      </c>
      <c r="B119" s="200" t="s">
        <v>480</v>
      </c>
      <c r="C119" s="191">
        <v>0.26400000000000001</v>
      </c>
      <c r="D119" s="191">
        <v>0.33500000000000002</v>
      </c>
      <c r="E119" s="192">
        <f t="shared" si="11"/>
        <v>7.1000000000000008E-2</v>
      </c>
      <c r="F119" s="191" t="s">
        <v>26</v>
      </c>
      <c r="G119" s="182" t="s">
        <v>27</v>
      </c>
      <c r="H119" s="182"/>
      <c r="I119" s="191">
        <v>5</v>
      </c>
      <c r="J119" s="191" t="s">
        <v>33</v>
      </c>
      <c r="K119" s="193">
        <f t="shared" si="12"/>
        <v>1</v>
      </c>
      <c r="L119" s="193" t="s">
        <v>29</v>
      </c>
      <c r="M119" s="193">
        <f t="shared" si="7"/>
        <v>1</v>
      </c>
      <c r="N119" s="193" t="s">
        <v>29</v>
      </c>
      <c r="O119" s="193">
        <f t="shared" si="8"/>
        <v>1</v>
      </c>
      <c r="P119" s="193" t="s">
        <v>31</v>
      </c>
      <c r="Q119" s="193" t="s">
        <v>29</v>
      </c>
      <c r="R119" s="193">
        <f t="shared" si="9"/>
        <v>1</v>
      </c>
      <c r="S119" s="193" t="s">
        <v>30</v>
      </c>
      <c r="T119" s="194">
        <v>44398</v>
      </c>
      <c r="U119" s="193" t="s">
        <v>29</v>
      </c>
      <c r="V119" s="193">
        <f t="shared" si="10"/>
        <v>1</v>
      </c>
      <c r="W119" s="193" t="s">
        <v>31</v>
      </c>
      <c r="X119" s="214" t="s">
        <v>481</v>
      </c>
      <c r="Y119" s="214"/>
      <c r="Z119" s="187"/>
      <c r="AA119" s="214"/>
    </row>
    <row r="120" spans="1:27" hidden="1" x14ac:dyDescent="0.3">
      <c r="A120" s="178">
        <f t="shared" si="13"/>
        <v>110</v>
      </c>
      <c r="B120" s="179" t="s">
        <v>482</v>
      </c>
      <c r="C120" s="180">
        <v>0</v>
      </c>
      <c r="D120" s="180">
        <v>0.13</v>
      </c>
      <c r="E120" s="181">
        <f t="shared" si="11"/>
        <v>0.13</v>
      </c>
      <c r="F120" s="180" t="s">
        <v>26</v>
      </c>
      <c r="G120" s="182" t="s">
        <v>27</v>
      </c>
      <c r="H120" s="182"/>
      <c r="I120" s="180">
        <v>6</v>
      </c>
      <c r="J120" s="180"/>
      <c r="K120" s="183">
        <f t="shared" si="12"/>
        <v>1</v>
      </c>
      <c r="L120" s="183"/>
      <c r="M120" s="183">
        <f t="shared" si="7"/>
        <v>0</v>
      </c>
      <c r="N120" s="183"/>
      <c r="O120" s="183">
        <f t="shared" si="8"/>
        <v>0</v>
      </c>
      <c r="P120" s="183"/>
      <c r="Q120" s="183"/>
      <c r="R120" s="183">
        <f t="shared" si="9"/>
        <v>0</v>
      </c>
      <c r="S120" s="183"/>
      <c r="T120" s="184">
        <v>44398</v>
      </c>
      <c r="U120" s="183"/>
      <c r="V120" s="183">
        <f t="shared" si="10"/>
        <v>0</v>
      </c>
      <c r="W120" s="183"/>
      <c r="X120" s="211" t="s">
        <v>51</v>
      </c>
      <c r="Y120" s="211"/>
      <c r="Z120" s="187"/>
      <c r="AA120" s="211"/>
    </row>
    <row r="121" spans="1:27" hidden="1" x14ac:dyDescent="0.3">
      <c r="A121" s="178">
        <f t="shared" si="13"/>
        <v>111</v>
      </c>
      <c r="B121" s="179" t="s">
        <v>482</v>
      </c>
      <c r="C121" s="180">
        <v>2.5169999999999999</v>
      </c>
      <c r="D121" s="180">
        <v>2.5979999999999999</v>
      </c>
      <c r="E121" s="181">
        <f t="shared" si="11"/>
        <v>8.0999999999999961E-2</v>
      </c>
      <c r="F121" s="180" t="s">
        <v>26</v>
      </c>
      <c r="G121" s="182" t="s">
        <v>27</v>
      </c>
      <c r="H121" s="182"/>
      <c r="I121" s="180">
        <v>7</v>
      </c>
      <c r="J121" s="180" t="s">
        <v>33</v>
      </c>
      <c r="K121" s="183">
        <f t="shared" si="12"/>
        <v>1</v>
      </c>
      <c r="L121" s="183" t="s">
        <v>29</v>
      </c>
      <c r="M121" s="183">
        <f t="shared" si="7"/>
        <v>1</v>
      </c>
      <c r="N121" s="183" t="s">
        <v>29</v>
      </c>
      <c r="O121" s="183">
        <f t="shared" si="8"/>
        <v>1</v>
      </c>
      <c r="P121" s="183" t="s">
        <v>31</v>
      </c>
      <c r="Q121" s="183" t="s">
        <v>31</v>
      </c>
      <c r="R121" s="183">
        <f t="shared" si="9"/>
        <v>1</v>
      </c>
      <c r="S121" s="183" t="s">
        <v>31</v>
      </c>
      <c r="T121" s="184">
        <v>44398</v>
      </c>
      <c r="U121" s="183" t="s">
        <v>29</v>
      </c>
      <c r="V121" s="183">
        <f t="shared" si="10"/>
        <v>1</v>
      </c>
      <c r="W121" s="183" t="s">
        <v>31</v>
      </c>
      <c r="X121" s="211" t="s">
        <v>483</v>
      </c>
      <c r="Y121" s="211"/>
      <c r="Z121" s="187"/>
      <c r="AA121" s="211"/>
    </row>
    <row r="122" spans="1:27" ht="28.8" hidden="1" x14ac:dyDescent="0.3">
      <c r="A122" s="178">
        <f t="shared" si="13"/>
        <v>112</v>
      </c>
      <c r="B122" s="208" t="s">
        <v>482</v>
      </c>
      <c r="C122" s="209">
        <v>2.5169999999999999</v>
      </c>
      <c r="D122" s="209">
        <v>2.6230000000000002</v>
      </c>
      <c r="E122" s="181">
        <f t="shared" si="11"/>
        <v>0.10600000000000032</v>
      </c>
      <c r="F122" s="210" t="s">
        <v>32</v>
      </c>
      <c r="G122" s="180">
        <v>10</v>
      </c>
      <c r="H122" s="180" t="s">
        <v>34</v>
      </c>
      <c r="I122" s="182" t="s">
        <v>27</v>
      </c>
      <c r="J122" s="182"/>
      <c r="K122" s="183">
        <f t="shared" si="12"/>
        <v>1</v>
      </c>
      <c r="L122" s="183" t="s">
        <v>29</v>
      </c>
      <c r="M122" s="183">
        <f t="shared" si="7"/>
        <v>1</v>
      </c>
      <c r="N122" s="183" t="s">
        <v>29</v>
      </c>
      <c r="O122" s="183">
        <f t="shared" si="8"/>
        <v>1</v>
      </c>
      <c r="P122" s="183" t="s">
        <v>29</v>
      </c>
      <c r="Q122" s="183" t="s">
        <v>29</v>
      </c>
      <c r="R122" s="183">
        <f t="shared" si="9"/>
        <v>1</v>
      </c>
      <c r="S122" s="183" t="s">
        <v>30</v>
      </c>
      <c r="T122" s="184">
        <v>44398</v>
      </c>
      <c r="U122" s="183" t="s">
        <v>29</v>
      </c>
      <c r="V122" s="183">
        <f t="shared" si="10"/>
        <v>1</v>
      </c>
      <c r="W122" s="183" t="s">
        <v>31</v>
      </c>
      <c r="X122" s="211" t="s">
        <v>484</v>
      </c>
      <c r="Y122" s="211"/>
      <c r="Z122" s="187"/>
      <c r="AA122" s="211"/>
    </row>
    <row r="123" spans="1:27" hidden="1" x14ac:dyDescent="0.3">
      <c r="A123" s="178">
        <f t="shared" si="13"/>
        <v>113</v>
      </c>
      <c r="B123" s="179" t="s">
        <v>482</v>
      </c>
      <c r="C123" s="180">
        <v>3.9830000000000001</v>
      </c>
      <c r="D123" s="180">
        <v>4.0389999999999997</v>
      </c>
      <c r="E123" s="181">
        <f t="shared" si="11"/>
        <v>5.5999999999999606E-2</v>
      </c>
      <c r="F123" s="180" t="s">
        <v>32</v>
      </c>
      <c r="G123" s="180">
        <v>5</v>
      </c>
      <c r="H123" s="180" t="s">
        <v>236</v>
      </c>
      <c r="I123" s="182" t="s">
        <v>27</v>
      </c>
      <c r="J123" s="182"/>
      <c r="K123" s="183">
        <f t="shared" si="12"/>
        <v>1</v>
      </c>
      <c r="L123" s="183" t="s">
        <v>29</v>
      </c>
      <c r="M123" s="183">
        <f t="shared" si="7"/>
        <v>1</v>
      </c>
      <c r="N123" s="183" t="s">
        <v>29</v>
      </c>
      <c r="O123" s="183">
        <f t="shared" si="8"/>
        <v>1</v>
      </c>
      <c r="P123" s="183" t="s">
        <v>29</v>
      </c>
      <c r="Q123" s="183" t="s">
        <v>29</v>
      </c>
      <c r="R123" s="183">
        <f t="shared" si="9"/>
        <v>1</v>
      </c>
      <c r="S123" s="183" t="s">
        <v>30</v>
      </c>
      <c r="T123" s="184">
        <v>44398</v>
      </c>
      <c r="U123" s="183" t="s">
        <v>29</v>
      </c>
      <c r="V123" s="183">
        <f t="shared" si="10"/>
        <v>1</v>
      </c>
      <c r="W123" s="183" t="s">
        <v>31</v>
      </c>
      <c r="X123" s="211" t="s">
        <v>485</v>
      </c>
      <c r="Y123" s="211"/>
      <c r="Z123" s="187"/>
      <c r="AA123" s="211"/>
    </row>
    <row r="124" spans="1:27" ht="28.8" hidden="1" x14ac:dyDescent="0.3">
      <c r="A124" s="178">
        <f t="shared" si="13"/>
        <v>114</v>
      </c>
      <c r="B124" s="179" t="s">
        <v>482</v>
      </c>
      <c r="C124" s="180">
        <v>4.0289999999999999</v>
      </c>
      <c r="D124" s="180">
        <v>4.4290000000000003</v>
      </c>
      <c r="E124" s="181">
        <f t="shared" si="11"/>
        <v>0.40000000000000036</v>
      </c>
      <c r="F124" s="180" t="s">
        <v>26</v>
      </c>
      <c r="G124" s="182" t="s">
        <v>27</v>
      </c>
      <c r="H124" s="182"/>
      <c r="I124" s="180">
        <v>7</v>
      </c>
      <c r="J124" s="180" t="s">
        <v>33</v>
      </c>
      <c r="K124" s="183">
        <f t="shared" si="12"/>
        <v>1</v>
      </c>
      <c r="L124" s="183" t="s">
        <v>29</v>
      </c>
      <c r="M124" s="183">
        <f t="shared" si="7"/>
        <v>1</v>
      </c>
      <c r="N124" s="183" t="s">
        <v>31</v>
      </c>
      <c r="O124" s="183">
        <f t="shared" si="8"/>
        <v>1</v>
      </c>
      <c r="P124" s="183" t="s">
        <v>31</v>
      </c>
      <c r="Q124" s="183" t="s">
        <v>31</v>
      </c>
      <c r="R124" s="183">
        <f t="shared" si="9"/>
        <v>1</v>
      </c>
      <c r="S124" s="183" t="s">
        <v>31</v>
      </c>
      <c r="T124" s="184">
        <v>44398</v>
      </c>
      <c r="U124" s="183" t="s">
        <v>29</v>
      </c>
      <c r="V124" s="183">
        <f t="shared" si="10"/>
        <v>1</v>
      </c>
      <c r="W124" s="183" t="s">
        <v>31</v>
      </c>
      <c r="X124" s="211" t="s">
        <v>486</v>
      </c>
      <c r="Y124" s="211"/>
      <c r="Z124" s="187"/>
      <c r="AA124" s="211"/>
    </row>
    <row r="125" spans="1:27" hidden="1" x14ac:dyDescent="0.3">
      <c r="A125" s="178">
        <f t="shared" si="13"/>
        <v>115</v>
      </c>
      <c r="B125" s="179" t="s">
        <v>482</v>
      </c>
      <c r="C125" s="180">
        <v>4.0389999999999997</v>
      </c>
      <c r="D125" s="180">
        <v>4.1210000000000004</v>
      </c>
      <c r="E125" s="181">
        <f t="shared" si="11"/>
        <v>8.2000000000000739E-2</v>
      </c>
      <c r="F125" s="180" t="s">
        <v>32</v>
      </c>
      <c r="G125" s="180">
        <v>5</v>
      </c>
      <c r="H125" s="180" t="s">
        <v>236</v>
      </c>
      <c r="I125" s="182" t="s">
        <v>27</v>
      </c>
      <c r="J125" s="182"/>
      <c r="K125" s="183">
        <f t="shared" si="12"/>
        <v>1</v>
      </c>
      <c r="L125" s="183" t="s">
        <v>29</v>
      </c>
      <c r="M125" s="183">
        <f t="shared" si="7"/>
        <v>1</v>
      </c>
      <c r="N125" s="183" t="s">
        <v>31</v>
      </c>
      <c r="O125" s="183">
        <f t="shared" si="8"/>
        <v>1</v>
      </c>
      <c r="P125" s="183" t="s">
        <v>31</v>
      </c>
      <c r="Q125" s="183" t="s">
        <v>31</v>
      </c>
      <c r="R125" s="183">
        <f t="shared" si="9"/>
        <v>1</v>
      </c>
      <c r="S125" s="183" t="s">
        <v>31</v>
      </c>
      <c r="T125" s="184">
        <v>44398</v>
      </c>
      <c r="U125" s="183" t="s">
        <v>29</v>
      </c>
      <c r="V125" s="183">
        <f t="shared" si="10"/>
        <v>1</v>
      </c>
      <c r="W125" s="183" t="s">
        <v>31</v>
      </c>
      <c r="X125" s="211" t="s">
        <v>483</v>
      </c>
      <c r="Y125" s="211"/>
      <c r="Z125" s="187"/>
      <c r="AA125" s="211"/>
    </row>
    <row r="126" spans="1:27" hidden="1" x14ac:dyDescent="0.3">
      <c r="A126" s="178">
        <f t="shared" si="13"/>
        <v>116</v>
      </c>
      <c r="B126" s="179" t="s">
        <v>482</v>
      </c>
      <c r="C126" s="180">
        <v>4.931</v>
      </c>
      <c r="D126" s="180">
        <v>5.0250000000000004</v>
      </c>
      <c r="E126" s="181">
        <f t="shared" si="11"/>
        <v>9.4000000000000306E-2</v>
      </c>
      <c r="F126" s="180" t="s">
        <v>26</v>
      </c>
      <c r="G126" s="182" t="s">
        <v>27</v>
      </c>
      <c r="H126" s="182"/>
      <c r="I126" s="180">
        <v>6</v>
      </c>
      <c r="J126" s="180" t="s">
        <v>33</v>
      </c>
      <c r="K126" s="183">
        <f t="shared" si="12"/>
        <v>1</v>
      </c>
      <c r="L126" s="183" t="s">
        <v>29</v>
      </c>
      <c r="M126" s="183">
        <f t="shared" si="7"/>
        <v>1</v>
      </c>
      <c r="N126" s="183" t="s">
        <v>29</v>
      </c>
      <c r="O126" s="183">
        <f t="shared" si="8"/>
        <v>1</v>
      </c>
      <c r="P126" s="183" t="s">
        <v>29</v>
      </c>
      <c r="Q126" s="183" t="s">
        <v>29</v>
      </c>
      <c r="R126" s="183">
        <f t="shared" si="9"/>
        <v>1</v>
      </c>
      <c r="S126" s="183" t="s">
        <v>30</v>
      </c>
      <c r="T126" s="184">
        <v>44398</v>
      </c>
      <c r="U126" s="183" t="s">
        <v>29</v>
      </c>
      <c r="V126" s="183">
        <f t="shared" si="10"/>
        <v>1</v>
      </c>
      <c r="W126" s="183" t="s">
        <v>31</v>
      </c>
      <c r="X126" s="211" t="s">
        <v>487</v>
      </c>
      <c r="Y126" s="211"/>
      <c r="Z126" s="187"/>
      <c r="AA126" s="211"/>
    </row>
    <row r="127" spans="1:27" hidden="1" x14ac:dyDescent="0.3">
      <c r="A127" s="178">
        <f t="shared" si="13"/>
        <v>117</v>
      </c>
      <c r="B127" s="179" t="s">
        <v>482</v>
      </c>
      <c r="C127" s="180">
        <v>6.0279999999999996</v>
      </c>
      <c r="D127" s="180">
        <v>6.0620000000000003</v>
      </c>
      <c r="E127" s="181">
        <f t="shared" si="11"/>
        <v>3.4000000000000696E-2</v>
      </c>
      <c r="F127" s="180" t="s">
        <v>26</v>
      </c>
      <c r="G127" s="182" t="s">
        <v>27</v>
      </c>
      <c r="H127" s="182"/>
      <c r="I127" s="180">
        <v>7</v>
      </c>
      <c r="J127" s="180" t="s">
        <v>236</v>
      </c>
      <c r="K127" s="183">
        <f t="shared" si="12"/>
        <v>1</v>
      </c>
      <c r="L127" s="183" t="s">
        <v>31</v>
      </c>
      <c r="M127" s="183">
        <f t="shared" si="7"/>
        <v>1</v>
      </c>
      <c r="N127" s="183" t="s">
        <v>31</v>
      </c>
      <c r="O127" s="183">
        <f t="shared" si="8"/>
        <v>1</v>
      </c>
      <c r="P127" s="183" t="s">
        <v>31</v>
      </c>
      <c r="Q127" s="183" t="s">
        <v>31</v>
      </c>
      <c r="R127" s="183">
        <f t="shared" si="9"/>
        <v>1</v>
      </c>
      <c r="S127" s="183" t="s">
        <v>31</v>
      </c>
      <c r="T127" s="184">
        <v>44398</v>
      </c>
      <c r="U127" s="183" t="s">
        <v>29</v>
      </c>
      <c r="V127" s="183">
        <f t="shared" si="10"/>
        <v>1</v>
      </c>
      <c r="W127" s="183" t="s">
        <v>31</v>
      </c>
      <c r="X127" s="211" t="s">
        <v>483</v>
      </c>
      <c r="Y127" s="211"/>
      <c r="Z127" s="187"/>
      <c r="AA127" s="211"/>
    </row>
    <row r="128" spans="1:27" hidden="1" x14ac:dyDescent="0.3">
      <c r="A128" s="178">
        <f t="shared" si="13"/>
        <v>118</v>
      </c>
      <c r="B128" s="179" t="s">
        <v>482</v>
      </c>
      <c r="C128" s="180">
        <v>7.2549999999999999</v>
      </c>
      <c r="D128" s="180">
        <v>7.335</v>
      </c>
      <c r="E128" s="181">
        <f t="shared" si="11"/>
        <v>8.0000000000000071E-2</v>
      </c>
      <c r="F128" s="180" t="s">
        <v>32</v>
      </c>
      <c r="G128" s="180">
        <v>7</v>
      </c>
      <c r="H128" s="180" t="s">
        <v>34</v>
      </c>
      <c r="I128" s="182" t="s">
        <v>27</v>
      </c>
      <c r="J128" s="182"/>
      <c r="K128" s="183">
        <f t="shared" si="12"/>
        <v>1</v>
      </c>
      <c r="L128" s="183" t="s">
        <v>29</v>
      </c>
      <c r="M128" s="183">
        <f t="shared" si="7"/>
        <v>1</v>
      </c>
      <c r="N128" s="183" t="s">
        <v>29</v>
      </c>
      <c r="O128" s="183">
        <f t="shared" si="8"/>
        <v>1</v>
      </c>
      <c r="P128" s="183" t="s">
        <v>29</v>
      </c>
      <c r="Q128" s="183" t="s">
        <v>29</v>
      </c>
      <c r="R128" s="183">
        <f t="shared" si="9"/>
        <v>1</v>
      </c>
      <c r="S128" s="183" t="s">
        <v>30</v>
      </c>
      <c r="T128" s="184">
        <v>44398</v>
      </c>
      <c r="U128" s="183" t="s">
        <v>29</v>
      </c>
      <c r="V128" s="183">
        <f t="shared" si="10"/>
        <v>1</v>
      </c>
      <c r="W128" s="183" t="s">
        <v>31</v>
      </c>
      <c r="X128" s="211" t="s">
        <v>488</v>
      </c>
      <c r="Y128" s="211"/>
      <c r="Z128" s="187"/>
      <c r="AA128" s="211"/>
    </row>
    <row r="129" spans="1:27" hidden="1" x14ac:dyDescent="0.3">
      <c r="A129" s="178">
        <f t="shared" si="13"/>
        <v>119</v>
      </c>
      <c r="B129" s="179" t="s">
        <v>482</v>
      </c>
      <c r="C129" s="180">
        <v>9.9529999999999994</v>
      </c>
      <c r="D129" s="180">
        <v>10.103999999999999</v>
      </c>
      <c r="E129" s="181">
        <f t="shared" si="11"/>
        <v>0.1509999999999998</v>
      </c>
      <c r="F129" s="180" t="s">
        <v>32</v>
      </c>
      <c r="G129" s="180">
        <v>5</v>
      </c>
      <c r="H129" s="180" t="s">
        <v>236</v>
      </c>
      <c r="I129" s="182" t="s">
        <v>27</v>
      </c>
      <c r="J129" s="182"/>
      <c r="K129" s="183">
        <f t="shared" si="12"/>
        <v>1</v>
      </c>
      <c r="L129" s="183" t="s">
        <v>29</v>
      </c>
      <c r="M129" s="183">
        <f t="shared" si="7"/>
        <v>1</v>
      </c>
      <c r="N129" s="183" t="s">
        <v>29</v>
      </c>
      <c r="O129" s="183">
        <f t="shared" si="8"/>
        <v>1</v>
      </c>
      <c r="P129" s="183" t="s">
        <v>31</v>
      </c>
      <c r="Q129" s="183" t="s">
        <v>31</v>
      </c>
      <c r="R129" s="183">
        <f t="shared" si="9"/>
        <v>1</v>
      </c>
      <c r="S129" s="183" t="s">
        <v>31</v>
      </c>
      <c r="T129" s="184">
        <v>44398</v>
      </c>
      <c r="U129" s="183" t="s">
        <v>29</v>
      </c>
      <c r="V129" s="183">
        <f t="shared" si="10"/>
        <v>1</v>
      </c>
      <c r="W129" s="183" t="s">
        <v>31</v>
      </c>
      <c r="X129" s="211" t="s">
        <v>483</v>
      </c>
      <c r="Y129" s="211"/>
      <c r="Z129" s="187"/>
      <c r="AA129" s="211"/>
    </row>
    <row r="130" spans="1:27" hidden="1" x14ac:dyDescent="0.3">
      <c r="A130" s="178">
        <f t="shared" si="13"/>
        <v>120</v>
      </c>
      <c r="B130" s="179" t="s">
        <v>482</v>
      </c>
      <c r="C130" s="180">
        <v>10.356999999999999</v>
      </c>
      <c r="D130" s="180">
        <v>10.414999999999999</v>
      </c>
      <c r="E130" s="181">
        <f t="shared" si="11"/>
        <v>5.7999999999999829E-2</v>
      </c>
      <c r="F130" s="180" t="s">
        <v>32</v>
      </c>
      <c r="G130" s="180">
        <v>5</v>
      </c>
      <c r="H130" s="180" t="s">
        <v>236</v>
      </c>
      <c r="I130" s="182" t="s">
        <v>27</v>
      </c>
      <c r="J130" s="182"/>
      <c r="K130" s="183">
        <f t="shared" si="12"/>
        <v>1</v>
      </c>
      <c r="L130" s="183" t="s">
        <v>29</v>
      </c>
      <c r="M130" s="183">
        <f t="shared" si="7"/>
        <v>1</v>
      </c>
      <c r="N130" s="183" t="s">
        <v>29</v>
      </c>
      <c r="O130" s="183">
        <f t="shared" si="8"/>
        <v>1</v>
      </c>
      <c r="P130" s="183" t="s">
        <v>31</v>
      </c>
      <c r="Q130" s="183" t="s">
        <v>31</v>
      </c>
      <c r="R130" s="183">
        <f t="shared" si="9"/>
        <v>1</v>
      </c>
      <c r="S130" s="183" t="s">
        <v>31</v>
      </c>
      <c r="T130" s="184">
        <v>44398</v>
      </c>
      <c r="U130" s="183" t="s">
        <v>29</v>
      </c>
      <c r="V130" s="183">
        <f t="shared" si="10"/>
        <v>1</v>
      </c>
      <c r="W130" s="183" t="s">
        <v>31</v>
      </c>
      <c r="X130" s="211" t="s">
        <v>483</v>
      </c>
      <c r="Y130" s="211"/>
      <c r="Z130" s="187"/>
      <c r="AA130" s="211"/>
    </row>
    <row r="131" spans="1:27" hidden="1" x14ac:dyDescent="0.3">
      <c r="A131" s="178">
        <f t="shared" si="13"/>
        <v>121</v>
      </c>
      <c r="B131" s="200" t="s">
        <v>489</v>
      </c>
      <c r="C131" s="191">
        <v>0.86399999999999999</v>
      </c>
      <c r="D131" s="191">
        <v>1.649</v>
      </c>
      <c r="E131" s="192">
        <f t="shared" si="11"/>
        <v>0.78500000000000003</v>
      </c>
      <c r="F131" s="191" t="s">
        <v>26</v>
      </c>
      <c r="G131" s="182" t="s">
        <v>27</v>
      </c>
      <c r="H131" s="182"/>
      <c r="I131" s="191">
        <v>8</v>
      </c>
      <c r="J131" s="191" t="s">
        <v>33</v>
      </c>
      <c r="K131" s="193">
        <f t="shared" si="12"/>
        <v>1</v>
      </c>
      <c r="L131" s="193" t="s">
        <v>29</v>
      </c>
      <c r="M131" s="193">
        <f t="shared" si="7"/>
        <v>1</v>
      </c>
      <c r="N131" s="193" t="s">
        <v>29</v>
      </c>
      <c r="O131" s="193">
        <f t="shared" si="8"/>
        <v>1</v>
      </c>
      <c r="P131" s="193" t="s">
        <v>29</v>
      </c>
      <c r="Q131" s="193" t="s">
        <v>29</v>
      </c>
      <c r="R131" s="193">
        <f t="shared" si="9"/>
        <v>1</v>
      </c>
      <c r="S131" s="193" t="s">
        <v>30</v>
      </c>
      <c r="T131" s="194">
        <v>44398</v>
      </c>
      <c r="U131" s="193" t="s">
        <v>29</v>
      </c>
      <c r="V131" s="193">
        <f t="shared" si="10"/>
        <v>1</v>
      </c>
      <c r="W131" s="193" t="s">
        <v>31</v>
      </c>
      <c r="X131" s="214" t="s">
        <v>490</v>
      </c>
      <c r="Y131" s="214"/>
      <c r="Z131" s="187"/>
      <c r="AA131" s="214"/>
    </row>
    <row r="132" spans="1:27" hidden="1" x14ac:dyDescent="0.3">
      <c r="A132" s="178">
        <f t="shared" si="13"/>
        <v>122</v>
      </c>
      <c r="B132" s="200" t="s">
        <v>489</v>
      </c>
      <c r="C132" s="191">
        <v>2.3340000000000001</v>
      </c>
      <c r="D132" s="191">
        <v>3.1110000000000002</v>
      </c>
      <c r="E132" s="192">
        <f t="shared" si="11"/>
        <v>0.77700000000000014</v>
      </c>
      <c r="F132" s="191" t="s">
        <v>32</v>
      </c>
      <c r="G132" s="191">
        <v>7</v>
      </c>
      <c r="H132" s="191" t="s">
        <v>33</v>
      </c>
      <c r="I132" s="182" t="s">
        <v>27</v>
      </c>
      <c r="J132" s="182"/>
      <c r="K132" s="193">
        <f t="shared" si="12"/>
        <v>1</v>
      </c>
      <c r="L132" s="193" t="s">
        <v>29</v>
      </c>
      <c r="M132" s="193">
        <f t="shared" si="7"/>
        <v>1</v>
      </c>
      <c r="N132" s="193" t="s">
        <v>29</v>
      </c>
      <c r="O132" s="193">
        <f t="shared" si="8"/>
        <v>1</v>
      </c>
      <c r="P132" s="193" t="s">
        <v>29</v>
      </c>
      <c r="Q132" s="193" t="s">
        <v>29</v>
      </c>
      <c r="R132" s="193">
        <f t="shared" si="9"/>
        <v>1</v>
      </c>
      <c r="S132" s="193" t="s">
        <v>30</v>
      </c>
      <c r="T132" s="194">
        <v>44398</v>
      </c>
      <c r="U132" s="193" t="s">
        <v>29</v>
      </c>
      <c r="V132" s="193">
        <f t="shared" si="10"/>
        <v>1</v>
      </c>
      <c r="W132" s="193" t="s">
        <v>31</v>
      </c>
      <c r="X132" s="214" t="s">
        <v>491</v>
      </c>
      <c r="Y132" s="214"/>
      <c r="Z132" s="187"/>
      <c r="AA132" s="214"/>
    </row>
    <row r="133" spans="1:27" hidden="1" x14ac:dyDescent="0.3">
      <c r="A133" s="178">
        <f t="shared" si="13"/>
        <v>123</v>
      </c>
      <c r="B133" s="179" t="s">
        <v>492</v>
      </c>
      <c r="C133" s="180">
        <v>2.5990000000000002</v>
      </c>
      <c r="D133" s="180">
        <v>2.726</v>
      </c>
      <c r="E133" s="181">
        <f t="shared" si="11"/>
        <v>0.12699999999999978</v>
      </c>
      <c r="F133" s="180" t="s">
        <v>32</v>
      </c>
      <c r="G133" s="180">
        <v>6</v>
      </c>
      <c r="H133" s="180" t="s">
        <v>33</v>
      </c>
      <c r="I133" s="182" t="s">
        <v>27</v>
      </c>
      <c r="J133" s="182"/>
      <c r="K133" s="183">
        <f t="shared" si="12"/>
        <v>1</v>
      </c>
      <c r="L133" s="183" t="s">
        <v>29</v>
      </c>
      <c r="M133" s="183">
        <f t="shared" si="7"/>
        <v>1</v>
      </c>
      <c r="N133" s="183" t="s">
        <v>29</v>
      </c>
      <c r="O133" s="183">
        <f t="shared" si="8"/>
        <v>1</v>
      </c>
      <c r="P133" s="183" t="s">
        <v>29</v>
      </c>
      <c r="Q133" s="183" t="s">
        <v>29</v>
      </c>
      <c r="R133" s="183">
        <f t="shared" si="9"/>
        <v>1</v>
      </c>
      <c r="S133" s="183" t="s">
        <v>30</v>
      </c>
      <c r="T133" s="184">
        <v>44399</v>
      </c>
      <c r="U133" s="183" t="s">
        <v>29</v>
      </c>
      <c r="V133" s="183">
        <f t="shared" si="10"/>
        <v>1</v>
      </c>
      <c r="W133" s="183" t="s">
        <v>31</v>
      </c>
      <c r="X133" s="211" t="s">
        <v>493</v>
      </c>
      <c r="Y133" s="211"/>
      <c r="Z133" s="187"/>
      <c r="AA133" s="211"/>
    </row>
    <row r="134" spans="1:27" hidden="1" x14ac:dyDescent="0.3">
      <c r="A134" s="178">
        <f t="shared" si="13"/>
        <v>124</v>
      </c>
      <c r="B134" s="179" t="s">
        <v>492</v>
      </c>
      <c r="C134" s="180">
        <v>5.8710000000000004</v>
      </c>
      <c r="D134" s="180">
        <v>5.9909999999999997</v>
      </c>
      <c r="E134" s="181">
        <f t="shared" si="11"/>
        <v>0.11999999999999922</v>
      </c>
      <c r="F134" s="180" t="s">
        <v>32</v>
      </c>
      <c r="G134" s="180">
        <v>6</v>
      </c>
      <c r="H134" s="180" t="s">
        <v>33</v>
      </c>
      <c r="I134" s="182" t="s">
        <v>27</v>
      </c>
      <c r="J134" s="182"/>
      <c r="K134" s="183">
        <f t="shared" si="12"/>
        <v>1</v>
      </c>
      <c r="L134" s="183" t="s">
        <v>29</v>
      </c>
      <c r="M134" s="183">
        <f t="shared" si="7"/>
        <v>1</v>
      </c>
      <c r="N134" s="183" t="s">
        <v>29</v>
      </c>
      <c r="O134" s="183">
        <f t="shared" si="8"/>
        <v>1</v>
      </c>
      <c r="P134" s="183" t="s">
        <v>31</v>
      </c>
      <c r="Q134" s="183" t="s">
        <v>31</v>
      </c>
      <c r="R134" s="183">
        <f t="shared" si="9"/>
        <v>1</v>
      </c>
      <c r="S134" s="183" t="s">
        <v>31</v>
      </c>
      <c r="T134" s="184">
        <v>44399</v>
      </c>
      <c r="U134" s="183" t="s">
        <v>29</v>
      </c>
      <c r="V134" s="183">
        <f t="shared" si="10"/>
        <v>1</v>
      </c>
      <c r="W134" s="183" t="s">
        <v>31</v>
      </c>
      <c r="X134" s="211" t="s">
        <v>494</v>
      </c>
      <c r="Y134" s="211"/>
      <c r="Z134" s="187"/>
      <c r="AA134" s="211"/>
    </row>
    <row r="135" spans="1:27" hidden="1" x14ac:dyDescent="0.3">
      <c r="A135" s="178">
        <f t="shared" si="13"/>
        <v>125</v>
      </c>
      <c r="B135" s="179" t="s">
        <v>492</v>
      </c>
      <c r="C135" s="180">
        <v>8.2910000000000004</v>
      </c>
      <c r="D135" s="180">
        <v>8.3659999999999997</v>
      </c>
      <c r="E135" s="181">
        <f t="shared" si="11"/>
        <v>7.4999999999999289E-2</v>
      </c>
      <c r="F135" s="180" t="s">
        <v>26</v>
      </c>
      <c r="G135" s="182" t="s">
        <v>27</v>
      </c>
      <c r="H135" s="182"/>
      <c r="I135" s="180">
        <v>5</v>
      </c>
      <c r="J135" s="180" t="s">
        <v>33</v>
      </c>
      <c r="K135" s="183">
        <f t="shared" si="12"/>
        <v>1</v>
      </c>
      <c r="L135" s="183" t="s">
        <v>29</v>
      </c>
      <c r="M135" s="183">
        <f t="shared" si="7"/>
        <v>1</v>
      </c>
      <c r="N135" s="183" t="s">
        <v>29</v>
      </c>
      <c r="O135" s="183">
        <f t="shared" si="8"/>
        <v>1</v>
      </c>
      <c r="P135" s="183" t="s">
        <v>29</v>
      </c>
      <c r="Q135" s="183" t="s">
        <v>29</v>
      </c>
      <c r="R135" s="183">
        <f t="shared" si="9"/>
        <v>1</v>
      </c>
      <c r="S135" s="183" t="s">
        <v>30</v>
      </c>
      <c r="T135" s="184">
        <v>44399</v>
      </c>
      <c r="U135" s="183" t="s">
        <v>29</v>
      </c>
      <c r="V135" s="183">
        <f t="shared" si="10"/>
        <v>1</v>
      </c>
      <c r="W135" s="183" t="s">
        <v>31</v>
      </c>
      <c r="X135" s="211" t="s">
        <v>495</v>
      </c>
      <c r="Y135" s="211"/>
      <c r="Z135" s="187"/>
      <c r="AA135" s="211"/>
    </row>
    <row r="136" spans="1:27" ht="28.8" hidden="1" x14ac:dyDescent="0.3">
      <c r="A136" s="178">
        <f t="shared" si="13"/>
        <v>126</v>
      </c>
      <c r="B136" s="179" t="s">
        <v>492</v>
      </c>
      <c r="C136" s="180">
        <v>8.8889999999999993</v>
      </c>
      <c r="D136" s="180">
        <v>9.3140000000000001</v>
      </c>
      <c r="E136" s="181">
        <f t="shared" si="11"/>
        <v>0.42500000000000071</v>
      </c>
      <c r="F136" s="180" t="s">
        <v>26</v>
      </c>
      <c r="G136" s="182" t="s">
        <v>27</v>
      </c>
      <c r="H136" s="182"/>
      <c r="I136" s="180">
        <v>5</v>
      </c>
      <c r="J136" s="180" t="s">
        <v>33</v>
      </c>
      <c r="K136" s="183">
        <f t="shared" si="12"/>
        <v>1</v>
      </c>
      <c r="L136" s="183" t="s">
        <v>29</v>
      </c>
      <c r="M136" s="183">
        <f t="shared" si="7"/>
        <v>1</v>
      </c>
      <c r="N136" s="183" t="s">
        <v>29</v>
      </c>
      <c r="O136" s="183">
        <f t="shared" si="8"/>
        <v>1</v>
      </c>
      <c r="P136" s="183" t="s">
        <v>29</v>
      </c>
      <c r="Q136" s="183" t="s">
        <v>29</v>
      </c>
      <c r="R136" s="183">
        <f t="shared" si="9"/>
        <v>1</v>
      </c>
      <c r="S136" s="183" t="s">
        <v>30</v>
      </c>
      <c r="T136" s="184">
        <v>44399</v>
      </c>
      <c r="U136" s="183" t="s">
        <v>29</v>
      </c>
      <c r="V136" s="183">
        <f t="shared" si="10"/>
        <v>1</v>
      </c>
      <c r="W136" s="183" t="s">
        <v>31</v>
      </c>
      <c r="X136" s="211" t="s">
        <v>496</v>
      </c>
      <c r="Y136" s="211"/>
      <c r="Z136" s="187"/>
      <c r="AA136" s="211"/>
    </row>
    <row r="137" spans="1:27" hidden="1" x14ac:dyDescent="0.3">
      <c r="A137" s="178">
        <f t="shared" si="13"/>
        <v>127</v>
      </c>
      <c r="B137" s="179" t="s">
        <v>492</v>
      </c>
      <c r="C137" s="180">
        <v>9.1859999999999999</v>
      </c>
      <c r="D137" s="180">
        <v>9.4879999999999995</v>
      </c>
      <c r="E137" s="181">
        <f t="shared" si="11"/>
        <v>0.3019999999999996</v>
      </c>
      <c r="F137" s="180" t="s">
        <v>32</v>
      </c>
      <c r="G137" s="180">
        <v>6</v>
      </c>
      <c r="H137" s="180" t="s">
        <v>33</v>
      </c>
      <c r="I137" s="182" t="s">
        <v>27</v>
      </c>
      <c r="J137" s="182"/>
      <c r="K137" s="183">
        <f t="shared" si="12"/>
        <v>1</v>
      </c>
      <c r="L137" s="183" t="s">
        <v>29</v>
      </c>
      <c r="M137" s="183">
        <f t="shared" si="7"/>
        <v>1</v>
      </c>
      <c r="N137" s="183" t="s">
        <v>29</v>
      </c>
      <c r="O137" s="183">
        <f t="shared" si="8"/>
        <v>1</v>
      </c>
      <c r="P137" s="183" t="s">
        <v>29</v>
      </c>
      <c r="Q137" s="183" t="s">
        <v>29</v>
      </c>
      <c r="R137" s="183">
        <f t="shared" si="9"/>
        <v>1</v>
      </c>
      <c r="S137" s="183" t="s">
        <v>30</v>
      </c>
      <c r="T137" s="184">
        <v>44399</v>
      </c>
      <c r="U137" s="183" t="s">
        <v>29</v>
      </c>
      <c r="V137" s="183">
        <f t="shared" si="10"/>
        <v>1</v>
      </c>
      <c r="W137" s="183" t="s">
        <v>31</v>
      </c>
      <c r="X137" s="211" t="s">
        <v>494</v>
      </c>
      <c r="Y137" s="211"/>
      <c r="Z137" s="187"/>
      <c r="AA137" s="211"/>
    </row>
    <row r="138" spans="1:27" ht="28.8" hidden="1" x14ac:dyDescent="0.3">
      <c r="A138" s="178">
        <f t="shared" si="13"/>
        <v>128</v>
      </c>
      <c r="B138" s="179" t="s">
        <v>492</v>
      </c>
      <c r="C138" s="180">
        <v>10.327</v>
      </c>
      <c r="D138" s="180">
        <v>10.784000000000001</v>
      </c>
      <c r="E138" s="181">
        <f t="shared" si="11"/>
        <v>0.45700000000000074</v>
      </c>
      <c r="F138" s="180" t="s">
        <v>32</v>
      </c>
      <c r="G138" s="180">
        <v>6</v>
      </c>
      <c r="H138" s="180" t="s">
        <v>33</v>
      </c>
      <c r="I138" s="182" t="s">
        <v>27</v>
      </c>
      <c r="J138" s="182"/>
      <c r="K138" s="183">
        <f t="shared" si="12"/>
        <v>1</v>
      </c>
      <c r="L138" s="183" t="s">
        <v>29</v>
      </c>
      <c r="M138" s="183">
        <f t="shared" si="7"/>
        <v>1</v>
      </c>
      <c r="N138" s="183" t="s">
        <v>29</v>
      </c>
      <c r="O138" s="183">
        <f t="shared" si="8"/>
        <v>1</v>
      </c>
      <c r="P138" s="183" t="s">
        <v>29</v>
      </c>
      <c r="Q138" s="183" t="s">
        <v>29</v>
      </c>
      <c r="R138" s="183">
        <f t="shared" si="9"/>
        <v>1</v>
      </c>
      <c r="S138" s="183" t="s">
        <v>30</v>
      </c>
      <c r="T138" s="184">
        <v>44399</v>
      </c>
      <c r="U138" s="183" t="s">
        <v>29</v>
      </c>
      <c r="V138" s="183">
        <f t="shared" si="10"/>
        <v>1</v>
      </c>
      <c r="W138" s="183" t="s">
        <v>31</v>
      </c>
      <c r="X138" s="211" t="s">
        <v>497</v>
      </c>
      <c r="Y138" s="211"/>
      <c r="Z138" s="187"/>
      <c r="AA138" s="211"/>
    </row>
    <row r="139" spans="1:27" hidden="1" x14ac:dyDescent="0.3">
      <c r="A139" s="178">
        <f t="shared" si="13"/>
        <v>129</v>
      </c>
      <c r="B139" s="179" t="s">
        <v>492</v>
      </c>
      <c r="C139" s="180">
        <v>14.19</v>
      </c>
      <c r="D139" s="180">
        <v>14.438000000000001</v>
      </c>
      <c r="E139" s="181">
        <f t="shared" si="11"/>
        <v>0.24800000000000111</v>
      </c>
      <c r="F139" s="180" t="s">
        <v>26</v>
      </c>
      <c r="G139" s="182" t="s">
        <v>27</v>
      </c>
      <c r="H139" s="182"/>
      <c r="I139" s="180">
        <v>5</v>
      </c>
      <c r="J139" s="180" t="s">
        <v>33</v>
      </c>
      <c r="K139" s="183">
        <f t="shared" si="12"/>
        <v>1</v>
      </c>
      <c r="L139" s="183" t="s">
        <v>29</v>
      </c>
      <c r="M139" s="183">
        <f t="shared" ref="M139:M157" si="14">IF(L139="Y",1,IF(L139="n/a",1,0))</f>
        <v>1</v>
      </c>
      <c r="N139" s="183" t="s">
        <v>29</v>
      </c>
      <c r="O139" s="183">
        <f t="shared" ref="O139:O157" si="15">IF(N139="Y",1,IF(N139="n/a",1,0))</f>
        <v>1</v>
      </c>
      <c r="P139" s="183" t="s">
        <v>31</v>
      </c>
      <c r="Q139" s="183" t="s">
        <v>31</v>
      </c>
      <c r="R139" s="183">
        <f t="shared" ref="R139:R157" si="16">IF(Q139="Y",1,IF(Q139="n/a",1,0))</f>
        <v>1</v>
      </c>
      <c r="S139" s="183" t="s">
        <v>31</v>
      </c>
      <c r="T139" s="184">
        <v>44399</v>
      </c>
      <c r="U139" s="183" t="s">
        <v>29</v>
      </c>
      <c r="V139" s="183">
        <f t="shared" ref="V139:V202" si="17">IF(U139="Y",1,IF(U139="n/a",1,0))</f>
        <v>1</v>
      </c>
      <c r="W139" s="183" t="s">
        <v>31</v>
      </c>
      <c r="X139" s="211" t="s">
        <v>494</v>
      </c>
      <c r="Y139" s="211"/>
      <c r="Z139" s="187"/>
      <c r="AA139" s="211"/>
    </row>
    <row r="140" spans="1:27" ht="28.8" hidden="1" x14ac:dyDescent="0.3">
      <c r="A140" s="178">
        <f t="shared" si="13"/>
        <v>130</v>
      </c>
      <c r="B140" s="179" t="s">
        <v>492</v>
      </c>
      <c r="C140" s="180">
        <v>16.024000000000001</v>
      </c>
      <c r="D140" s="180">
        <v>16.196999999999999</v>
      </c>
      <c r="E140" s="181">
        <f t="shared" ref="E140:E203" si="18">D140-C140</f>
        <v>0.17299999999999827</v>
      </c>
      <c r="F140" s="180" t="s">
        <v>26</v>
      </c>
      <c r="G140" s="182" t="s">
        <v>27</v>
      </c>
      <c r="H140" s="182"/>
      <c r="I140" s="180">
        <v>7</v>
      </c>
      <c r="J140" s="180" t="s">
        <v>33</v>
      </c>
      <c r="K140" s="183">
        <f t="shared" ref="K140:K203" si="19">IF($F140="L",IF(G140&gt;=5,1,0),IF($F140="R",IF($I140&gt;=5,1,0),0))</f>
        <v>1</v>
      </c>
      <c r="L140" s="183" t="s">
        <v>29</v>
      </c>
      <c r="M140" s="183">
        <f t="shared" si="14"/>
        <v>1</v>
      </c>
      <c r="N140" s="183" t="s">
        <v>29</v>
      </c>
      <c r="O140" s="183">
        <f t="shared" si="15"/>
        <v>1</v>
      </c>
      <c r="P140" s="183" t="s">
        <v>31</v>
      </c>
      <c r="Q140" s="183" t="s">
        <v>31</v>
      </c>
      <c r="R140" s="183">
        <f t="shared" si="16"/>
        <v>1</v>
      </c>
      <c r="S140" s="183" t="s">
        <v>31</v>
      </c>
      <c r="T140" s="184">
        <v>44399</v>
      </c>
      <c r="U140" s="183" t="s">
        <v>29</v>
      </c>
      <c r="V140" s="183">
        <f t="shared" si="17"/>
        <v>1</v>
      </c>
      <c r="W140" s="183" t="s">
        <v>31</v>
      </c>
      <c r="X140" s="211" t="s">
        <v>498</v>
      </c>
      <c r="Y140" s="211"/>
      <c r="Z140" s="187"/>
      <c r="AA140" s="211"/>
    </row>
    <row r="141" spans="1:27" hidden="1" x14ac:dyDescent="0.3">
      <c r="A141" s="178">
        <f t="shared" ref="A141:A204" si="20">A140+1</f>
        <v>131</v>
      </c>
      <c r="B141" s="179" t="s">
        <v>492</v>
      </c>
      <c r="C141" s="180">
        <v>16.347999999999999</v>
      </c>
      <c r="D141" s="180">
        <v>16.475999999999999</v>
      </c>
      <c r="E141" s="181">
        <f t="shared" si="18"/>
        <v>0.12800000000000011</v>
      </c>
      <c r="F141" s="180" t="s">
        <v>26</v>
      </c>
      <c r="G141" s="182" t="s">
        <v>27</v>
      </c>
      <c r="H141" s="182"/>
      <c r="I141" s="180">
        <v>5</v>
      </c>
      <c r="J141" s="180" t="s">
        <v>33</v>
      </c>
      <c r="K141" s="183">
        <f t="shared" si="19"/>
        <v>1</v>
      </c>
      <c r="L141" s="183" t="s">
        <v>29</v>
      </c>
      <c r="M141" s="183">
        <f t="shared" si="14"/>
        <v>1</v>
      </c>
      <c r="N141" s="183" t="s">
        <v>29</v>
      </c>
      <c r="O141" s="183">
        <f t="shared" si="15"/>
        <v>1</v>
      </c>
      <c r="P141" s="183" t="s">
        <v>31</v>
      </c>
      <c r="Q141" s="183" t="s">
        <v>31</v>
      </c>
      <c r="R141" s="183">
        <f t="shared" si="16"/>
        <v>1</v>
      </c>
      <c r="S141" s="183" t="s">
        <v>31</v>
      </c>
      <c r="T141" s="184">
        <v>44399</v>
      </c>
      <c r="U141" s="183" t="s">
        <v>29</v>
      </c>
      <c r="V141" s="183">
        <f t="shared" si="17"/>
        <v>1</v>
      </c>
      <c r="W141" s="183" t="s">
        <v>31</v>
      </c>
      <c r="X141" s="211" t="s">
        <v>499</v>
      </c>
      <c r="Y141" s="211"/>
      <c r="Z141" s="187"/>
      <c r="AA141" s="211"/>
    </row>
    <row r="142" spans="1:27" ht="28.8" hidden="1" x14ac:dyDescent="0.3">
      <c r="A142" s="178">
        <f t="shared" si="20"/>
        <v>132</v>
      </c>
      <c r="B142" s="179" t="s">
        <v>492</v>
      </c>
      <c r="C142" s="180">
        <v>16.741</v>
      </c>
      <c r="D142" s="180">
        <v>16.768000000000001</v>
      </c>
      <c r="E142" s="181">
        <f t="shared" si="18"/>
        <v>2.7000000000001023E-2</v>
      </c>
      <c r="F142" s="180" t="s">
        <v>32</v>
      </c>
      <c r="G142" s="180">
        <v>7</v>
      </c>
      <c r="H142" s="180" t="s">
        <v>33</v>
      </c>
      <c r="I142" s="182" t="s">
        <v>27</v>
      </c>
      <c r="J142" s="182"/>
      <c r="K142" s="183">
        <f t="shared" si="19"/>
        <v>1</v>
      </c>
      <c r="L142" s="183" t="s">
        <v>29</v>
      </c>
      <c r="M142" s="183">
        <f t="shared" si="14"/>
        <v>1</v>
      </c>
      <c r="N142" s="183" t="s">
        <v>29</v>
      </c>
      <c r="O142" s="183">
        <f t="shared" si="15"/>
        <v>1</v>
      </c>
      <c r="P142" s="183" t="s">
        <v>29</v>
      </c>
      <c r="Q142" s="183" t="s">
        <v>29</v>
      </c>
      <c r="R142" s="183">
        <f t="shared" si="16"/>
        <v>1</v>
      </c>
      <c r="S142" s="183" t="s">
        <v>30</v>
      </c>
      <c r="T142" s="184">
        <v>44399</v>
      </c>
      <c r="U142" s="183" t="s">
        <v>29</v>
      </c>
      <c r="V142" s="183">
        <f t="shared" si="17"/>
        <v>1</v>
      </c>
      <c r="W142" s="183" t="s">
        <v>31</v>
      </c>
      <c r="X142" s="211" t="s">
        <v>500</v>
      </c>
      <c r="Y142" s="211"/>
      <c r="Z142" s="187"/>
      <c r="AA142" s="211"/>
    </row>
    <row r="143" spans="1:27" ht="28.8" hidden="1" x14ac:dyDescent="0.3">
      <c r="A143" s="178">
        <f t="shared" si="20"/>
        <v>133</v>
      </c>
      <c r="B143" s="200" t="s">
        <v>501</v>
      </c>
      <c r="C143" s="191">
        <v>2.5219999999999998</v>
      </c>
      <c r="D143" s="191">
        <v>2.7709999999999999</v>
      </c>
      <c r="E143" s="192">
        <f t="shared" si="18"/>
        <v>0.24900000000000011</v>
      </c>
      <c r="F143" s="191" t="s">
        <v>32</v>
      </c>
      <c r="G143" s="191">
        <v>8</v>
      </c>
      <c r="H143" s="191" t="s">
        <v>33</v>
      </c>
      <c r="I143" s="182" t="s">
        <v>27</v>
      </c>
      <c r="J143" s="182"/>
      <c r="K143" s="193">
        <f t="shared" si="19"/>
        <v>1</v>
      </c>
      <c r="L143" s="193" t="s">
        <v>29</v>
      </c>
      <c r="M143" s="193">
        <f t="shared" si="14"/>
        <v>1</v>
      </c>
      <c r="N143" s="193" t="s">
        <v>29</v>
      </c>
      <c r="O143" s="193">
        <f t="shared" si="15"/>
        <v>1</v>
      </c>
      <c r="P143" s="193" t="s">
        <v>29</v>
      </c>
      <c r="Q143" s="193" t="s">
        <v>29</v>
      </c>
      <c r="R143" s="193">
        <f t="shared" si="16"/>
        <v>1</v>
      </c>
      <c r="S143" s="193" t="s">
        <v>30</v>
      </c>
      <c r="T143" s="194">
        <v>44399</v>
      </c>
      <c r="U143" s="193" t="s">
        <v>29</v>
      </c>
      <c r="V143" s="193">
        <f t="shared" si="17"/>
        <v>1</v>
      </c>
      <c r="W143" s="193" t="s">
        <v>29</v>
      </c>
      <c r="X143" s="214" t="s">
        <v>502</v>
      </c>
      <c r="Y143" s="214"/>
      <c r="Z143" s="187"/>
      <c r="AA143" s="214"/>
    </row>
    <row r="144" spans="1:27" ht="28.8" hidden="1" x14ac:dyDescent="0.3">
      <c r="A144" s="178">
        <f t="shared" si="20"/>
        <v>134</v>
      </c>
      <c r="B144" s="200" t="s">
        <v>501</v>
      </c>
      <c r="C144" s="191">
        <v>3.6619999999999999</v>
      </c>
      <c r="D144" s="191">
        <v>4.0570000000000004</v>
      </c>
      <c r="E144" s="192">
        <f t="shared" si="18"/>
        <v>0.39500000000000046</v>
      </c>
      <c r="F144" s="191" t="s">
        <v>32</v>
      </c>
      <c r="G144" s="191">
        <v>5</v>
      </c>
      <c r="H144" s="191" t="s">
        <v>33</v>
      </c>
      <c r="I144" s="182" t="s">
        <v>27</v>
      </c>
      <c r="J144" s="182"/>
      <c r="K144" s="193">
        <f t="shared" si="19"/>
        <v>1</v>
      </c>
      <c r="L144" s="193" t="s">
        <v>29</v>
      </c>
      <c r="M144" s="193">
        <f t="shared" si="14"/>
        <v>1</v>
      </c>
      <c r="N144" s="193" t="s">
        <v>29</v>
      </c>
      <c r="O144" s="193">
        <f t="shared" si="15"/>
        <v>1</v>
      </c>
      <c r="P144" s="193" t="s">
        <v>29</v>
      </c>
      <c r="Q144" s="193" t="s">
        <v>29</v>
      </c>
      <c r="R144" s="193">
        <f t="shared" si="16"/>
        <v>1</v>
      </c>
      <c r="S144" s="193" t="s">
        <v>30</v>
      </c>
      <c r="T144" s="194">
        <v>44399</v>
      </c>
      <c r="U144" s="193" t="s">
        <v>29</v>
      </c>
      <c r="V144" s="193">
        <f t="shared" si="17"/>
        <v>1</v>
      </c>
      <c r="W144" s="193" t="s">
        <v>31</v>
      </c>
      <c r="X144" s="214" t="s">
        <v>503</v>
      </c>
      <c r="Y144" s="214"/>
      <c r="Z144" s="187"/>
      <c r="AA144" s="214"/>
    </row>
    <row r="145" spans="1:27" hidden="1" x14ac:dyDescent="0.3">
      <c r="A145" s="178">
        <f t="shared" si="20"/>
        <v>135</v>
      </c>
      <c r="B145" s="200" t="s">
        <v>501</v>
      </c>
      <c r="C145" s="191">
        <v>4.173</v>
      </c>
      <c r="D145" s="191">
        <v>4.32</v>
      </c>
      <c r="E145" s="192">
        <f t="shared" si="18"/>
        <v>0.14700000000000024</v>
      </c>
      <c r="F145" s="191" t="s">
        <v>26</v>
      </c>
      <c r="G145" s="182" t="s">
        <v>27</v>
      </c>
      <c r="H145" s="182"/>
      <c r="I145" s="191">
        <v>6</v>
      </c>
      <c r="J145" s="191" t="s">
        <v>33</v>
      </c>
      <c r="K145" s="193">
        <f t="shared" si="19"/>
        <v>1</v>
      </c>
      <c r="L145" s="193" t="s">
        <v>29</v>
      </c>
      <c r="M145" s="193">
        <f t="shared" si="14"/>
        <v>1</v>
      </c>
      <c r="N145" s="193" t="s">
        <v>29</v>
      </c>
      <c r="O145" s="193">
        <f t="shared" si="15"/>
        <v>1</v>
      </c>
      <c r="P145" s="193" t="s">
        <v>31</v>
      </c>
      <c r="Q145" s="193" t="s">
        <v>31</v>
      </c>
      <c r="R145" s="193">
        <f t="shared" si="16"/>
        <v>1</v>
      </c>
      <c r="S145" s="193" t="s">
        <v>31</v>
      </c>
      <c r="T145" s="194">
        <v>44399</v>
      </c>
      <c r="U145" s="193" t="s">
        <v>29</v>
      </c>
      <c r="V145" s="193">
        <f t="shared" si="17"/>
        <v>1</v>
      </c>
      <c r="W145" s="193" t="s">
        <v>31</v>
      </c>
      <c r="X145" s="214" t="s">
        <v>504</v>
      </c>
      <c r="Y145" s="214"/>
      <c r="Z145" s="187"/>
      <c r="AA145" s="214"/>
    </row>
    <row r="146" spans="1:27" ht="28.8" hidden="1" x14ac:dyDescent="0.3">
      <c r="A146" s="178">
        <f t="shared" si="20"/>
        <v>136</v>
      </c>
      <c r="B146" s="200" t="s">
        <v>501</v>
      </c>
      <c r="C146" s="191">
        <v>4.8680000000000003</v>
      </c>
      <c r="D146" s="191">
        <v>4.9530000000000003</v>
      </c>
      <c r="E146" s="192">
        <f t="shared" si="18"/>
        <v>8.4999999999999964E-2</v>
      </c>
      <c r="F146" s="191" t="s">
        <v>32</v>
      </c>
      <c r="G146" s="191">
        <v>6</v>
      </c>
      <c r="H146" s="191" t="s">
        <v>33</v>
      </c>
      <c r="I146" s="182" t="s">
        <v>27</v>
      </c>
      <c r="J146" s="182"/>
      <c r="K146" s="193">
        <f t="shared" si="19"/>
        <v>1</v>
      </c>
      <c r="L146" s="193" t="s">
        <v>29</v>
      </c>
      <c r="M146" s="193">
        <f t="shared" si="14"/>
        <v>1</v>
      </c>
      <c r="N146" s="193" t="s">
        <v>29</v>
      </c>
      <c r="O146" s="193">
        <f t="shared" si="15"/>
        <v>1</v>
      </c>
      <c r="P146" s="193" t="s">
        <v>29</v>
      </c>
      <c r="Q146" s="193" t="s">
        <v>29</v>
      </c>
      <c r="R146" s="193">
        <f t="shared" si="16"/>
        <v>1</v>
      </c>
      <c r="S146" s="193" t="s">
        <v>30</v>
      </c>
      <c r="T146" s="194">
        <v>44399</v>
      </c>
      <c r="U146" s="193" t="s">
        <v>29</v>
      </c>
      <c r="V146" s="193">
        <f t="shared" si="17"/>
        <v>1</v>
      </c>
      <c r="W146" s="193" t="s">
        <v>31</v>
      </c>
      <c r="X146" s="214" t="s">
        <v>505</v>
      </c>
      <c r="Y146" s="214"/>
      <c r="Z146" s="187"/>
      <c r="AA146" s="214"/>
    </row>
    <row r="147" spans="1:27" ht="28.8" hidden="1" x14ac:dyDescent="0.3">
      <c r="A147" s="178">
        <f t="shared" si="20"/>
        <v>137</v>
      </c>
      <c r="B147" s="179" t="s">
        <v>506</v>
      </c>
      <c r="C147" s="180">
        <v>0</v>
      </c>
      <c r="D147" s="180">
        <v>0.32200000000000001</v>
      </c>
      <c r="E147" s="181">
        <f t="shared" si="18"/>
        <v>0.32200000000000001</v>
      </c>
      <c r="F147" s="180" t="s">
        <v>26</v>
      </c>
      <c r="G147" s="182" t="s">
        <v>27</v>
      </c>
      <c r="H147" s="182"/>
      <c r="I147" s="180">
        <v>5</v>
      </c>
      <c r="J147" s="180" t="s">
        <v>33</v>
      </c>
      <c r="K147" s="183">
        <f t="shared" si="19"/>
        <v>1</v>
      </c>
      <c r="L147" s="183" t="s">
        <v>29</v>
      </c>
      <c r="M147" s="183">
        <f t="shared" si="14"/>
        <v>1</v>
      </c>
      <c r="N147" s="183" t="s">
        <v>31</v>
      </c>
      <c r="O147" s="183">
        <f t="shared" si="15"/>
        <v>1</v>
      </c>
      <c r="P147" s="183" t="s">
        <v>31</v>
      </c>
      <c r="Q147" s="183" t="s">
        <v>31</v>
      </c>
      <c r="R147" s="183">
        <f t="shared" si="16"/>
        <v>1</v>
      </c>
      <c r="S147" s="183" t="s">
        <v>31</v>
      </c>
      <c r="T147" s="184">
        <v>44399</v>
      </c>
      <c r="U147" s="183" t="s">
        <v>29</v>
      </c>
      <c r="V147" s="183">
        <f t="shared" si="17"/>
        <v>1</v>
      </c>
      <c r="W147" s="183" t="s">
        <v>31</v>
      </c>
      <c r="X147" s="211" t="s">
        <v>507</v>
      </c>
      <c r="Y147" s="211"/>
      <c r="Z147" s="217"/>
      <c r="AA147" s="211"/>
    </row>
    <row r="148" spans="1:27" hidden="1" x14ac:dyDescent="0.3">
      <c r="A148" s="178">
        <f t="shared" si="20"/>
        <v>138</v>
      </c>
      <c r="B148" s="179" t="s">
        <v>506</v>
      </c>
      <c r="C148" s="180">
        <v>0.28599999999999998</v>
      </c>
      <c r="D148" s="180">
        <v>2.669</v>
      </c>
      <c r="E148" s="181">
        <f t="shared" si="18"/>
        <v>2.383</v>
      </c>
      <c r="F148" s="180" t="s">
        <v>32</v>
      </c>
      <c r="G148" s="180">
        <v>6</v>
      </c>
      <c r="H148" s="180" t="s">
        <v>33</v>
      </c>
      <c r="I148" s="182" t="s">
        <v>27</v>
      </c>
      <c r="J148" s="182"/>
      <c r="K148" s="183">
        <f t="shared" si="19"/>
        <v>1</v>
      </c>
      <c r="L148" s="183" t="s">
        <v>29</v>
      </c>
      <c r="M148" s="183">
        <f t="shared" si="14"/>
        <v>1</v>
      </c>
      <c r="N148" s="183" t="s">
        <v>29</v>
      </c>
      <c r="O148" s="183">
        <f t="shared" si="15"/>
        <v>1</v>
      </c>
      <c r="P148" s="183" t="s">
        <v>29</v>
      </c>
      <c r="Q148" s="183" t="s">
        <v>29</v>
      </c>
      <c r="R148" s="183">
        <f t="shared" si="16"/>
        <v>1</v>
      </c>
      <c r="S148" s="183" t="s">
        <v>30</v>
      </c>
      <c r="T148" s="184">
        <v>44399</v>
      </c>
      <c r="U148" s="183" t="s">
        <v>29</v>
      </c>
      <c r="V148" s="183">
        <f t="shared" si="17"/>
        <v>1</v>
      </c>
      <c r="W148" s="183" t="s">
        <v>31</v>
      </c>
      <c r="X148" s="211" t="s">
        <v>508</v>
      </c>
      <c r="Y148" s="211"/>
      <c r="Z148" s="217"/>
      <c r="AA148" s="211"/>
    </row>
    <row r="149" spans="1:27" hidden="1" x14ac:dyDescent="0.3">
      <c r="A149" s="178">
        <f t="shared" si="20"/>
        <v>139</v>
      </c>
      <c r="B149" s="179" t="s">
        <v>506</v>
      </c>
      <c r="C149" s="180">
        <v>2.371</v>
      </c>
      <c r="D149" s="180">
        <v>2.4550000000000001</v>
      </c>
      <c r="E149" s="181">
        <f t="shared" si="18"/>
        <v>8.4000000000000075E-2</v>
      </c>
      <c r="F149" s="180" t="s">
        <v>26</v>
      </c>
      <c r="G149" s="182" t="s">
        <v>27</v>
      </c>
      <c r="H149" s="182"/>
      <c r="I149" s="180">
        <v>6</v>
      </c>
      <c r="J149" s="180" t="s">
        <v>33</v>
      </c>
      <c r="K149" s="183">
        <f t="shared" si="19"/>
        <v>1</v>
      </c>
      <c r="L149" s="183" t="s">
        <v>29</v>
      </c>
      <c r="M149" s="183">
        <f t="shared" si="14"/>
        <v>1</v>
      </c>
      <c r="N149" s="183" t="s">
        <v>29</v>
      </c>
      <c r="O149" s="183">
        <f t="shared" si="15"/>
        <v>1</v>
      </c>
      <c r="P149" s="183" t="s">
        <v>31</v>
      </c>
      <c r="Q149" s="183" t="s">
        <v>31</v>
      </c>
      <c r="R149" s="183">
        <f t="shared" si="16"/>
        <v>1</v>
      </c>
      <c r="S149" s="183" t="s">
        <v>31</v>
      </c>
      <c r="T149" s="184">
        <v>44399</v>
      </c>
      <c r="U149" s="183" t="s">
        <v>29</v>
      </c>
      <c r="V149" s="183">
        <f t="shared" si="17"/>
        <v>1</v>
      </c>
      <c r="W149" s="183" t="s">
        <v>31</v>
      </c>
      <c r="X149" s="211" t="s">
        <v>509</v>
      </c>
      <c r="Y149" s="211"/>
      <c r="Z149" s="217"/>
      <c r="AA149" s="211"/>
    </row>
    <row r="150" spans="1:27" hidden="1" x14ac:dyDescent="0.3">
      <c r="A150" s="178">
        <f t="shared" si="20"/>
        <v>140</v>
      </c>
      <c r="B150" s="179" t="s">
        <v>506</v>
      </c>
      <c r="C150" s="180">
        <v>3.4049999999999998</v>
      </c>
      <c r="D150" s="180">
        <v>3.4630000000000001</v>
      </c>
      <c r="E150" s="181">
        <f t="shared" si="18"/>
        <v>5.8000000000000274E-2</v>
      </c>
      <c r="F150" s="180" t="s">
        <v>26</v>
      </c>
      <c r="G150" s="182" t="s">
        <v>27</v>
      </c>
      <c r="H150" s="182"/>
      <c r="I150" s="180">
        <v>5</v>
      </c>
      <c r="J150" s="180" t="s">
        <v>33</v>
      </c>
      <c r="K150" s="183">
        <f t="shared" si="19"/>
        <v>1</v>
      </c>
      <c r="L150" s="183" t="s">
        <v>29</v>
      </c>
      <c r="M150" s="183">
        <f t="shared" si="14"/>
        <v>1</v>
      </c>
      <c r="N150" s="183" t="s">
        <v>31</v>
      </c>
      <c r="O150" s="183">
        <f t="shared" si="15"/>
        <v>1</v>
      </c>
      <c r="P150" s="183" t="s">
        <v>31</v>
      </c>
      <c r="Q150" s="183" t="s">
        <v>31</v>
      </c>
      <c r="R150" s="183">
        <f t="shared" si="16"/>
        <v>1</v>
      </c>
      <c r="S150" s="183" t="s">
        <v>31</v>
      </c>
      <c r="T150" s="184">
        <v>44399</v>
      </c>
      <c r="U150" s="183" t="s">
        <v>29</v>
      </c>
      <c r="V150" s="183">
        <f t="shared" si="17"/>
        <v>1</v>
      </c>
      <c r="W150" s="183" t="s">
        <v>31</v>
      </c>
      <c r="X150" s="211" t="s">
        <v>510</v>
      </c>
      <c r="Y150" s="211"/>
      <c r="Z150" s="217"/>
      <c r="AA150" s="211"/>
    </row>
    <row r="151" spans="1:27" ht="28.8" hidden="1" x14ac:dyDescent="0.3">
      <c r="A151" s="178">
        <f t="shared" si="20"/>
        <v>141</v>
      </c>
      <c r="B151" s="208" t="s">
        <v>506</v>
      </c>
      <c r="C151" s="209">
        <v>4.157</v>
      </c>
      <c r="D151" s="209">
        <v>4.2249999999999996</v>
      </c>
      <c r="E151" s="181">
        <f t="shared" si="18"/>
        <v>6.7999999999999616E-2</v>
      </c>
      <c r="F151" s="210" t="s">
        <v>26</v>
      </c>
      <c r="G151" s="182" t="s">
        <v>27</v>
      </c>
      <c r="H151" s="182"/>
      <c r="I151" s="180">
        <v>5</v>
      </c>
      <c r="J151" s="183" t="s">
        <v>236</v>
      </c>
      <c r="K151" s="183">
        <f t="shared" si="19"/>
        <v>1</v>
      </c>
      <c r="L151" s="183" t="s">
        <v>29</v>
      </c>
      <c r="M151" s="183">
        <f t="shared" si="14"/>
        <v>1</v>
      </c>
      <c r="N151" s="183" t="s">
        <v>29</v>
      </c>
      <c r="O151" s="183">
        <f t="shared" si="15"/>
        <v>1</v>
      </c>
      <c r="P151" s="183" t="s">
        <v>29</v>
      </c>
      <c r="Q151" s="183" t="s">
        <v>29</v>
      </c>
      <c r="R151" s="183">
        <f t="shared" si="16"/>
        <v>1</v>
      </c>
      <c r="S151" s="183" t="s">
        <v>30</v>
      </c>
      <c r="T151" s="184">
        <v>44399</v>
      </c>
      <c r="U151" s="183" t="s">
        <v>29</v>
      </c>
      <c r="V151" s="183">
        <f t="shared" si="17"/>
        <v>1</v>
      </c>
      <c r="W151" s="183" t="s">
        <v>31</v>
      </c>
      <c r="X151" s="211" t="s">
        <v>511</v>
      </c>
      <c r="Y151" s="211"/>
      <c r="Z151" s="217"/>
      <c r="AA151" s="211"/>
    </row>
    <row r="152" spans="1:27" ht="43.2" hidden="1" x14ac:dyDescent="0.3">
      <c r="A152" s="178">
        <f t="shared" si="20"/>
        <v>142</v>
      </c>
      <c r="B152" s="179" t="s">
        <v>506</v>
      </c>
      <c r="C152" s="180">
        <v>4.2249999999999996</v>
      </c>
      <c r="D152" s="180">
        <v>4.29</v>
      </c>
      <c r="E152" s="181">
        <f t="shared" si="18"/>
        <v>6.5000000000000391E-2</v>
      </c>
      <c r="F152" s="180" t="s">
        <v>26</v>
      </c>
      <c r="G152" s="182" t="s">
        <v>27</v>
      </c>
      <c r="H152" s="182"/>
      <c r="I152" s="180">
        <v>5</v>
      </c>
      <c r="J152" s="180" t="s">
        <v>236</v>
      </c>
      <c r="K152" s="183">
        <f t="shared" si="19"/>
        <v>1</v>
      </c>
      <c r="L152" s="183" t="s">
        <v>29</v>
      </c>
      <c r="M152" s="183">
        <f t="shared" si="14"/>
        <v>1</v>
      </c>
      <c r="N152" s="183" t="s">
        <v>29</v>
      </c>
      <c r="O152" s="183">
        <f t="shared" si="15"/>
        <v>1</v>
      </c>
      <c r="P152" s="183" t="s">
        <v>29</v>
      </c>
      <c r="Q152" s="183" t="s">
        <v>29</v>
      </c>
      <c r="R152" s="183">
        <f t="shared" si="16"/>
        <v>1</v>
      </c>
      <c r="S152" s="183" t="s">
        <v>30</v>
      </c>
      <c r="T152" s="184">
        <v>44399</v>
      </c>
      <c r="U152" s="183" t="s">
        <v>29</v>
      </c>
      <c r="V152" s="183">
        <f t="shared" si="17"/>
        <v>1</v>
      </c>
      <c r="W152" s="183" t="s">
        <v>31</v>
      </c>
      <c r="X152" s="211" t="s">
        <v>512</v>
      </c>
      <c r="Y152" s="211"/>
      <c r="Z152" s="217"/>
      <c r="AA152" s="211"/>
    </row>
    <row r="153" spans="1:27" hidden="1" x14ac:dyDescent="0.3">
      <c r="A153" s="178">
        <f t="shared" si="20"/>
        <v>143</v>
      </c>
      <c r="B153" s="179" t="s">
        <v>506</v>
      </c>
      <c r="C153" s="180">
        <v>4.45</v>
      </c>
      <c r="D153" s="180">
        <v>4.5350000000000001</v>
      </c>
      <c r="E153" s="181">
        <f t="shared" si="18"/>
        <v>8.4999999999999964E-2</v>
      </c>
      <c r="F153" s="180" t="s">
        <v>32</v>
      </c>
      <c r="G153" s="180">
        <v>5</v>
      </c>
      <c r="H153" s="180" t="s">
        <v>236</v>
      </c>
      <c r="I153" s="182" t="s">
        <v>27</v>
      </c>
      <c r="J153" s="182"/>
      <c r="K153" s="183">
        <f t="shared" si="19"/>
        <v>1</v>
      </c>
      <c r="L153" s="183" t="s">
        <v>29</v>
      </c>
      <c r="M153" s="183">
        <f t="shared" si="14"/>
        <v>1</v>
      </c>
      <c r="N153" s="183" t="s">
        <v>29</v>
      </c>
      <c r="O153" s="183">
        <f t="shared" si="15"/>
        <v>1</v>
      </c>
      <c r="P153" s="183" t="s">
        <v>31</v>
      </c>
      <c r="Q153" s="183" t="s">
        <v>31</v>
      </c>
      <c r="R153" s="183">
        <f t="shared" si="16"/>
        <v>1</v>
      </c>
      <c r="S153" s="183" t="s">
        <v>31</v>
      </c>
      <c r="T153" s="184">
        <v>44399</v>
      </c>
      <c r="U153" s="183" t="s">
        <v>29</v>
      </c>
      <c r="V153" s="183">
        <f t="shared" si="17"/>
        <v>1</v>
      </c>
      <c r="W153" s="183" t="s">
        <v>31</v>
      </c>
      <c r="X153" s="211" t="s">
        <v>513</v>
      </c>
      <c r="Y153" s="211"/>
      <c r="Z153" s="217"/>
      <c r="AA153" s="211"/>
    </row>
    <row r="154" spans="1:27" hidden="1" x14ac:dyDescent="0.3">
      <c r="A154" s="178">
        <f t="shared" si="20"/>
        <v>144</v>
      </c>
      <c r="B154" s="179" t="s">
        <v>506</v>
      </c>
      <c r="C154" s="180">
        <v>5.7880000000000003</v>
      </c>
      <c r="D154" s="180">
        <v>6.3630000000000004</v>
      </c>
      <c r="E154" s="181">
        <f t="shared" si="18"/>
        <v>0.57500000000000018</v>
      </c>
      <c r="F154" s="180" t="s">
        <v>32</v>
      </c>
      <c r="G154" s="180">
        <v>5</v>
      </c>
      <c r="H154" s="180" t="s">
        <v>33</v>
      </c>
      <c r="I154" s="182" t="s">
        <v>27</v>
      </c>
      <c r="J154" s="182"/>
      <c r="K154" s="183">
        <f t="shared" si="19"/>
        <v>1</v>
      </c>
      <c r="L154" s="183" t="s">
        <v>29</v>
      </c>
      <c r="M154" s="183">
        <f t="shared" si="14"/>
        <v>1</v>
      </c>
      <c r="N154" s="183" t="s">
        <v>29</v>
      </c>
      <c r="O154" s="183">
        <f t="shared" si="15"/>
        <v>1</v>
      </c>
      <c r="P154" s="183" t="s">
        <v>29</v>
      </c>
      <c r="Q154" s="183" t="s">
        <v>29</v>
      </c>
      <c r="R154" s="183">
        <f t="shared" si="16"/>
        <v>1</v>
      </c>
      <c r="S154" s="183" t="s">
        <v>30</v>
      </c>
      <c r="T154" s="184">
        <v>44399</v>
      </c>
      <c r="U154" s="183" t="s">
        <v>29</v>
      </c>
      <c r="V154" s="183">
        <f t="shared" si="17"/>
        <v>1</v>
      </c>
      <c r="W154" s="183" t="s">
        <v>31</v>
      </c>
      <c r="X154" s="211" t="s">
        <v>514</v>
      </c>
      <c r="Y154" s="211"/>
      <c r="Z154" s="217"/>
      <c r="AA154" s="211"/>
    </row>
    <row r="155" spans="1:27" ht="28.8" hidden="1" x14ac:dyDescent="0.3">
      <c r="A155" s="178">
        <f t="shared" si="20"/>
        <v>145</v>
      </c>
      <c r="B155" s="179" t="s">
        <v>506</v>
      </c>
      <c r="C155" s="180">
        <v>8.1180000000000003</v>
      </c>
      <c r="D155" s="180">
        <v>8.1379999999999999</v>
      </c>
      <c r="E155" s="181">
        <f t="shared" si="18"/>
        <v>1.9999999999999574E-2</v>
      </c>
      <c r="F155" s="180" t="s">
        <v>32</v>
      </c>
      <c r="G155" s="180">
        <v>5</v>
      </c>
      <c r="H155" s="180" t="s">
        <v>33</v>
      </c>
      <c r="I155" s="182" t="s">
        <v>27</v>
      </c>
      <c r="J155" s="182"/>
      <c r="K155" s="183">
        <f t="shared" si="19"/>
        <v>1</v>
      </c>
      <c r="L155" s="183" t="s">
        <v>29</v>
      </c>
      <c r="M155" s="183">
        <f t="shared" si="14"/>
        <v>1</v>
      </c>
      <c r="N155" s="183" t="s">
        <v>31</v>
      </c>
      <c r="O155" s="183">
        <f t="shared" si="15"/>
        <v>1</v>
      </c>
      <c r="P155" s="183" t="s">
        <v>31</v>
      </c>
      <c r="Q155" s="183" t="s">
        <v>31</v>
      </c>
      <c r="R155" s="183">
        <f t="shared" si="16"/>
        <v>1</v>
      </c>
      <c r="S155" s="183" t="s">
        <v>31</v>
      </c>
      <c r="T155" s="184">
        <v>44399</v>
      </c>
      <c r="U155" s="183" t="s">
        <v>29</v>
      </c>
      <c r="V155" s="183">
        <f t="shared" si="17"/>
        <v>1</v>
      </c>
      <c r="W155" s="183" t="s">
        <v>31</v>
      </c>
      <c r="X155" s="211" t="s">
        <v>515</v>
      </c>
      <c r="Y155" s="211"/>
      <c r="Z155" s="217"/>
      <c r="AA155" s="211"/>
    </row>
    <row r="156" spans="1:27" ht="28.8" hidden="1" x14ac:dyDescent="0.3">
      <c r="A156" s="178">
        <f t="shared" si="20"/>
        <v>146</v>
      </c>
      <c r="B156" s="179" t="s">
        <v>506</v>
      </c>
      <c r="C156" s="180">
        <v>9.843</v>
      </c>
      <c r="D156" s="180">
        <v>9.9710000000000001</v>
      </c>
      <c r="E156" s="181">
        <f t="shared" si="18"/>
        <v>0.12800000000000011</v>
      </c>
      <c r="F156" s="180" t="s">
        <v>26</v>
      </c>
      <c r="G156" s="182" t="s">
        <v>27</v>
      </c>
      <c r="H156" s="182"/>
      <c r="I156" s="180">
        <v>5</v>
      </c>
      <c r="J156" s="180" t="s">
        <v>236</v>
      </c>
      <c r="K156" s="183">
        <f t="shared" si="19"/>
        <v>1</v>
      </c>
      <c r="L156" s="183" t="s">
        <v>29</v>
      </c>
      <c r="M156" s="183">
        <f t="shared" si="14"/>
        <v>1</v>
      </c>
      <c r="N156" s="183" t="s">
        <v>29</v>
      </c>
      <c r="O156" s="183">
        <f t="shared" si="15"/>
        <v>1</v>
      </c>
      <c r="P156" s="183" t="s">
        <v>29</v>
      </c>
      <c r="Q156" s="183" t="s">
        <v>29</v>
      </c>
      <c r="R156" s="183">
        <f t="shared" si="16"/>
        <v>1</v>
      </c>
      <c r="S156" s="183" t="s">
        <v>30</v>
      </c>
      <c r="T156" s="184">
        <v>44399</v>
      </c>
      <c r="U156" s="183" t="s">
        <v>29</v>
      </c>
      <c r="V156" s="183">
        <f t="shared" si="17"/>
        <v>1</v>
      </c>
      <c r="W156" s="183" t="s">
        <v>31</v>
      </c>
      <c r="X156" s="211" t="s">
        <v>516</v>
      </c>
      <c r="Y156" s="211"/>
      <c r="Z156" s="217"/>
      <c r="AA156" s="211"/>
    </row>
    <row r="157" spans="1:27" hidden="1" x14ac:dyDescent="0.3">
      <c r="A157" s="178">
        <f t="shared" si="20"/>
        <v>147</v>
      </c>
      <c r="B157" s="179" t="s">
        <v>506</v>
      </c>
      <c r="C157" s="180">
        <v>15.656000000000001</v>
      </c>
      <c r="D157" s="180">
        <v>15.836</v>
      </c>
      <c r="E157" s="181">
        <f t="shared" si="18"/>
        <v>0.17999999999999972</v>
      </c>
      <c r="F157" s="180" t="s">
        <v>26</v>
      </c>
      <c r="G157" s="182" t="s">
        <v>27</v>
      </c>
      <c r="H157" s="182"/>
      <c r="I157" s="180">
        <v>5</v>
      </c>
      <c r="J157" s="180" t="s">
        <v>236</v>
      </c>
      <c r="K157" s="183">
        <f t="shared" si="19"/>
        <v>1</v>
      </c>
      <c r="L157" s="183" t="s">
        <v>29</v>
      </c>
      <c r="M157" s="183">
        <f t="shared" si="14"/>
        <v>1</v>
      </c>
      <c r="N157" s="183" t="s">
        <v>29</v>
      </c>
      <c r="O157" s="183">
        <f t="shared" si="15"/>
        <v>1</v>
      </c>
      <c r="P157" s="183" t="s">
        <v>29</v>
      </c>
      <c r="Q157" s="183" t="s">
        <v>29</v>
      </c>
      <c r="R157" s="183">
        <f t="shared" si="16"/>
        <v>1</v>
      </c>
      <c r="S157" s="183" t="s">
        <v>30</v>
      </c>
      <c r="T157" s="184">
        <v>44399</v>
      </c>
      <c r="U157" s="183" t="s">
        <v>29</v>
      </c>
      <c r="V157" s="183">
        <f t="shared" si="17"/>
        <v>1</v>
      </c>
      <c r="W157" s="183" t="s">
        <v>31</v>
      </c>
      <c r="X157" s="211" t="s">
        <v>513</v>
      </c>
      <c r="Y157" s="211"/>
      <c r="Z157" s="217"/>
      <c r="AA157" s="211"/>
    </row>
    <row r="158" spans="1:27" hidden="1" x14ac:dyDescent="0.3">
      <c r="A158" s="178">
        <f t="shared" si="20"/>
        <v>148</v>
      </c>
      <c r="B158" s="200" t="s">
        <v>517</v>
      </c>
      <c r="C158" s="191">
        <v>24.216000000000001</v>
      </c>
      <c r="D158" s="191">
        <v>24.349</v>
      </c>
      <c r="E158" s="192">
        <f t="shared" si="18"/>
        <v>0.13299999999999912</v>
      </c>
      <c r="F158" s="191" t="s">
        <v>32</v>
      </c>
      <c r="G158" s="191">
        <v>8</v>
      </c>
      <c r="H158" s="191" t="s">
        <v>236</v>
      </c>
      <c r="I158" s="182" t="s">
        <v>27</v>
      </c>
      <c r="J158" s="182"/>
      <c r="K158" s="193">
        <f t="shared" si="19"/>
        <v>1</v>
      </c>
      <c r="L158" s="193" t="s">
        <v>29</v>
      </c>
      <c r="M158" s="193">
        <f>IF(L158="y",1,IF(L158="n/a",1,0))</f>
        <v>1</v>
      </c>
      <c r="N158" s="193" t="s">
        <v>29</v>
      </c>
      <c r="O158" s="193">
        <f>IF(N158="y",1,IF(N158="n/a",1,0))</f>
        <v>1</v>
      </c>
      <c r="P158" s="193" t="s">
        <v>29</v>
      </c>
      <c r="Q158" s="193" t="s">
        <v>29</v>
      </c>
      <c r="R158" s="193">
        <f>IF(Q158="y",1,IF(Q158="n/a",1,0))</f>
        <v>1</v>
      </c>
      <c r="S158" s="193" t="s">
        <v>30</v>
      </c>
      <c r="T158" s="194">
        <v>44399</v>
      </c>
      <c r="U158" s="193" t="s">
        <v>29</v>
      </c>
      <c r="V158" s="193">
        <f t="shared" si="17"/>
        <v>1</v>
      </c>
      <c r="W158" s="193" t="s">
        <v>31</v>
      </c>
      <c r="X158" s="214" t="s">
        <v>518</v>
      </c>
      <c r="Y158" s="214"/>
      <c r="Z158" s="217"/>
      <c r="AA158" s="214"/>
    </row>
    <row r="159" spans="1:27" hidden="1" x14ac:dyDescent="0.3">
      <c r="A159" s="178">
        <f t="shared" si="20"/>
        <v>149</v>
      </c>
      <c r="B159" s="200" t="s">
        <v>517</v>
      </c>
      <c r="C159" s="191">
        <v>27.411999999999999</v>
      </c>
      <c r="D159" s="191">
        <v>27.492000000000001</v>
      </c>
      <c r="E159" s="192">
        <f t="shared" si="18"/>
        <v>8.0000000000001847E-2</v>
      </c>
      <c r="F159" s="191" t="s">
        <v>32</v>
      </c>
      <c r="G159" s="191">
        <v>8</v>
      </c>
      <c r="H159" s="191"/>
      <c r="I159" s="182" t="s">
        <v>27</v>
      </c>
      <c r="J159" s="182"/>
      <c r="K159" s="193">
        <f t="shared" si="19"/>
        <v>1</v>
      </c>
      <c r="L159" s="193" t="s">
        <v>31</v>
      </c>
      <c r="M159" s="193">
        <f>IF(L159="Y",1,IF(L159="n/a",1,0))</f>
        <v>1</v>
      </c>
      <c r="N159" s="193" t="s">
        <v>31</v>
      </c>
      <c r="O159" s="193">
        <f>IF(N159="Y",1,IF(N159="n/a",1,0))</f>
        <v>1</v>
      </c>
      <c r="P159" s="193" t="s">
        <v>31</v>
      </c>
      <c r="Q159" s="193" t="s">
        <v>31</v>
      </c>
      <c r="R159" s="193">
        <f>IF(Q159="Y",1,IF(Q159="n/a",1,0))</f>
        <v>1</v>
      </c>
      <c r="S159" s="193" t="s">
        <v>31</v>
      </c>
      <c r="T159" s="194">
        <v>44399</v>
      </c>
      <c r="U159" s="193" t="s">
        <v>31</v>
      </c>
      <c r="V159" s="193">
        <f t="shared" si="17"/>
        <v>1</v>
      </c>
      <c r="W159" s="193" t="s">
        <v>31</v>
      </c>
      <c r="X159" s="214" t="s">
        <v>51</v>
      </c>
      <c r="Y159" s="214"/>
      <c r="Z159" s="217"/>
      <c r="AA159" s="214"/>
    </row>
    <row r="160" spans="1:27" hidden="1" x14ac:dyDescent="0.3">
      <c r="A160" s="178">
        <f t="shared" si="20"/>
        <v>150</v>
      </c>
      <c r="B160" s="200" t="s">
        <v>517</v>
      </c>
      <c r="C160" s="191">
        <v>29.808</v>
      </c>
      <c r="D160" s="191">
        <v>29.946000000000002</v>
      </c>
      <c r="E160" s="192">
        <f t="shared" si="18"/>
        <v>0.13800000000000168</v>
      </c>
      <c r="F160" s="191" t="s">
        <v>26</v>
      </c>
      <c r="G160" s="182" t="s">
        <v>27</v>
      </c>
      <c r="H160" s="182"/>
      <c r="I160" s="191">
        <v>5</v>
      </c>
      <c r="J160" s="191"/>
      <c r="K160" s="193">
        <f t="shared" si="19"/>
        <v>1</v>
      </c>
      <c r="L160" s="193" t="s">
        <v>31</v>
      </c>
      <c r="M160" s="193">
        <f>IF(L160="Y",1,IF(L160="n/a",1,0))</f>
        <v>1</v>
      </c>
      <c r="N160" s="193" t="s">
        <v>31</v>
      </c>
      <c r="O160" s="193">
        <f>IF(N160="Y",1,IF(N160="n/a",1,0))</f>
        <v>1</v>
      </c>
      <c r="P160" s="193" t="s">
        <v>31</v>
      </c>
      <c r="Q160" s="193" t="s">
        <v>31</v>
      </c>
      <c r="R160" s="193">
        <f>IF(Q160="Y",1,IF(Q160="n/a",1,0))</f>
        <v>1</v>
      </c>
      <c r="S160" s="193" t="s">
        <v>31</v>
      </c>
      <c r="T160" s="194">
        <v>44399</v>
      </c>
      <c r="U160" s="193" t="s">
        <v>31</v>
      </c>
      <c r="V160" s="193">
        <f t="shared" si="17"/>
        <v>1</v>
      </c>
      <c r="W160" s="193" t="s">
        <v>31</v>
      </c>
      <c r="X160" s="214" t="s">
        <v>51</v>
      </c>
      <c r="Y160" s="214"/>
      <c r="Z160" s="217"/>
      <c r="AA160" s="214"/>
    </row>
    <row r="161" spans="1:27" hidden="1" x14ac:dyDescent="0.3">
      <c r="A161" s="178">
        <f t="shared" si="20"/>
        <v>151</v>
      </c>
      <c r="B161" s="179" t="s">
        <v>519</v>
      </c>
      <c r="C161" s="180">
        <v>6.5510000000000002</v>
      </c>
      <c r="D161" s="180">
        <v>6.8639999999999999</v>
      </c>
      <c r="E161" s="181">
        <f t="shared" si="18"/>
        <v>0.31299999999999972</v>
      </c>
      <c r="F161" s="180" t="s">
        <v>26</v>
      </c>
      <c r="G161" s="182" t="s">
        <v>27</v>
      </c>
      <c r="H161" s="182"/>
      <c r="I161" s="180">
        <v>5</v>
      </c>
      <c r="J161" s="180" t="s">
        <v>236</v>
      </c>
      <c r="K161" s="183">
        <f t="shared" si="19"/>
        <v>1</v>
      </c>
      <c r="L161" s="183" t="s">
        <v>29</v>
      </c>
      <c r="M161" s="183">
        <f>IF(L161="Y",1,IF(L161="n/a",1,0))</f>
        <v>1</v>
      </c>
      <c r="N161" s="183" t="s">
        <v>31</v>
      </c>
      <c r="O161" s="183">
        <f>IF(N161="Y",1,IF(N161="n/a",1,0))</f>
        <v>1</v>
      </c>
      <c r="P161" s="183" t="s">
        <v>31</v>
      </c>
      <c r="Q161" s="183" t="s">
        <v>31</v>
      </c>
      <c r="R161" s="183">
        <f>IF(Q161="Y",1,IF(Q161="n/a",1,0))</f>
        <v>1</v>
      </c>
      <c r="S161" s="183" t="s">
        <v>31</v>
      </c>
      <c r="T161" s="184">
        <v>44399</v>
      </c>
      <c r="U161" s="183" t="s">
        <v>29</v>
      </c>
      <c r="V161" s="183">
        <f t="shared" si="17"/>
        <v>1</v>
      </c>
      <c r="W161" s="183" t="s">
        <v>31</v>
      </c>
      <c r="X161" s="211" t="s">
        <v>520</v>
      </c>
      <c r="Y161" s="211"/>
      <c r="Z161" s="217"/>
      <c r="AA161" s="211"/>
    </row>
    <row r="162" spans="1:27" ht="28.8" hidden="1" x14ac:dyDescent="0.3">
      <c r="A162" s="178">
        <f t="shared" si="20"/>
        <v>152</v>
      </c>
      <c r="B162" s="200" t="s">
        <v>521</v>
      </c>
      <c r="C162" s="191">
        <v>29.614000000000001</v>
      </c>
      <c r="D162" s="191">
        <v>31.242999999999999</v>
      </c>
      <c r="E162" s="192">
        <f t="shared" si="18"/>
        <v>1.6289999999999978</v>
      </c>
      <c r="F162" s="191" t="s">
        <v>26</v>
      </c>
      <c r="G162" s="182" t="s">
        <v>27</v>
      </c>
      <c r="H162" s="182"/>
      <c r="I162" s="191">
        <v>6</v>
      </c>
      <c r="J162" s="191" t="s">
        <v>33</v>
      </c>
      <c r="K162" s="193">
        <f t="shared" si="19"/>
        <v>1</v>
      </c>
      <c r="L162" s="193" t="s">
        <v>29</v>
      </c>
      <c r="M162" s="193">
        <f>IF(L162="Y",1,IF(L162="n/a",1,0))</f>
        <v>1</v>
      </c>
      <c r="N162" s="193" t="s">
        <v>29</v>
      </c>
      <c r="O162" s="193">
        <f>IF(N162="Y",1,IF(N162="n/a",1,0))</f>
        <v>1</v>
      </c>
      <c r="P162" s="193" t="s">
        <v>29</v>
      </c>
      <c r="Q162" s="193" t="s">
        <v>29</v>
      </c>
      <c r="R162" s="193">
        <f>IF(Q162="Y",1,IF(Q162="n/a",1,0))</f>
        <v>1</v>
      </c>
      <c r="S162" s="193" t="s">
        <v>30</v>
      </c>
      <c r="T162" s="194">
        <v>44399</v>
      </c>
      <c r="U162" s="193" t="s">
        <v>29</v>
      </c>
      <c r="V162" s="193">
        <f t="shared" si="17"/>
        <v>1</v>
      </c>
      <c r="W162" s="193" t="s">
        <v>31</v>
      </c>
      <c r="X162" s="214" t="s">
        <v>522</v>
      </c>
      <c r="Y162" s="214"/>
      <c r="Z162" s="217"/>
      <c r="AA162" s="214"/>
    </row>
    <row r="163" spans="1:27" hidden="1" x14ac:dyDescent="0.3">
      <c r="A163" s="178">
        <f t="shared" si="20"/>
        <v>153</v>
      </c>
      <c r="B163" s="179" t="s">
        <v>523</v>
      </c>
      <c r="C163" s="180">
        <v>1.7000000000000001E-2</v>
      </c>
      <c r="D163" s="180">
        <v>0.188</v>
      </c>
      <c r="E163" s="181">
        <f t="shared" si="18"/>
        <v>0.17099999999999999</v>
      </c>
      <c r="F163" s="180" t="s">
        <v>32</v>
      </c>
      <c r="G163" s="180">
        <v>5</v>
      </c>
      <c r="H163" s="180" t="s">
        <v>236</v>
      </c>
      <c r="I163" s="182" t="s">
        <v>27</v>
      </c>
      <c r="J163" s="182"/>
      <c r="K163" s="183">
        <f t="shared" si="19"/>
        <v>1</v>
      </c>
      <c r="L163" s="183" t="s">
        <v>29</v>
      </c>
      <c r="M163" s="183">
        <f>IF(L163="y",1,IF(L163="n/a",1,0))</f>
        <v>1</v>
      </c>
      <c r="N163" s="183" t="s">
        <v>31</v>
      </c>
      <c r="O163" s="183">
        <f>IF(N163="y",1,IF(N163="n/a",1,0))</f>
        <v>1</v>
      </c>
      <c r="P163" s="183" t="s">
        <v>31</v>
      </c>
      <c r="Q163" s="183" t="s">
        <v>31</v>
      </c>
      <c r="R163" s="183">
        <f>IF(Q163="y",1,IF(Q163="n/a",1,0))</f>
        <v>1</v>
      </c>
      <c r="S163" s="183" t="s">
        <v>31</v>
      </c>
      <c r="T163" s="184">
        <v>44399</v>
      </c>
      <c r="U163" s="183" t="s">
        <v>29</v>
      </c>
      <c r="V163" s="183">
        <f t="shared" si="17"/>
        <v>1</v>
      </c>
      <c r="W163" s="183" t="s">
        <v>31</v>
      </c>
      <c r="X163" s="211" t="s">
        <v>524</v>
      </c>
      <c r="Y163" s="211"/>
      <c r="Z163" s="217"/>
      <c r="AA163" s="211"/>
    </row>
    <row r="164" spans="1:27" ht="28.8" hidden="1" x14ac:dyDescent="0.3">
      <c r="A164" s="178">
        <f t="shared" si="20"/>
        <v>154</v>
      </c>
      <c r="B164" s="179" t="s">
        <v>523</v>
      </c>
      <c r="C164" s="180">
        <v>1.248</v>
      </c>
      <c r="D164" s="180">
        <v>1.5649999999999999</v>
      </c>
      <c r="E164" s="181">
        <f t="shared" si="18"/>
        <v>0.31699999999999995</v>
      </c>
      <c r="F164" s="180" t="s">
        <v>32</v>
      </c>
      <c r="G164" s="180">
        <v>8</v>
      </c>
      <c r="H164" s="180" t="s">
        <v>236</v>
      </c>
      <c r="I164" s="182" t="s">
        <v>27</v>
      </c>
      <c r="J164" s="182"/>
      <c r="K164" s="183">
        <f t="shared" si="19"/>
        <v>1</v>
      </c>
      <c r="L164" s="183" t="s">
        <v>29</v>
      </c>
      <c r="M164" s="183">
        <f>IF(L164="Y",1,IF(L164="n/a",1,0))</f>
        <v>1</v>
      </c>
      <c r="N164" s="183" t="s">
        <v>29</v>
      </c>
      <c r="O164" s="183">
        <f>IF(N164="Y",1,IF(N164="n/a",1,0))</f>
        <v>1</v>
      </c>
      <c r="P164" s="183" t="s">
        <v>31</v>
      </c>
      <c r="Q164" s="183" t="s">
        <v>31</v>
      </c>
      <c r="R164" s="183">
        <f>IF(Q164="Y",1,IF(Q164="n/a",1,0))</f>
        <v>1</v>
      </c>
      <c r="S164" s="183" t="s">
        <v>31</v>
      </c>
      <c r="T164" s="184">
        <v>44399</v>
      </c>
      <c r="U164" s="183" t="s">
        <v>29</v>
      </c>
      <c r="V164" s="183">
        <f t="shared" si="17"/>
        <v>1</v>
      </c>
      <c r="W164" s="183" t="s">
        <v>31</v>
      </c>
      <c r="X164" s="211" t="s">
        <v>525</v>
      </c>
      <c r="Y164" s="211"/>
      <c r="Z164" s="217"/>
      <c r="AA164" s="211"/>
    </row>
    <row r="165" spans="1:27" ht="28.8" hidden="1" x14ac:dyDescent="0.3">
      <c r="A165" s="178">
        <f t="shared" si="20"/>
        <v>155</v>
      </c>
      <c r="B165" s="179" t="s">
        <v>523</v>
      </c>
      <c r="C165" s="180">
        <v>3.66</v>
      </c>
      <c r="D165" s="180">
        <v>3.984</v>
      </c>
      <c r="E165" s="181">
        <f t="shared" si="18"/>
        <v>0.32399999999999984</v>
      </c>
      <c r="F165" s="180" t="s">
        <v>32</v>
      </c>
      <c r="G165" s="180">
        <v>8</v>
      </c>
      <c r="H165" s="180" t="s">
        <v>236</v>
      </c>
      <c r="I165" s="182" t="s">
        <v>27</v>
      </c>
      <c r="J165" s="182"/>
      <c r="K165" s="183">
        <f t="shared" si="19"/>
        <v>1</v>
      </c>
      <c r="L165" s="183" t="s">
        <v>29</v>
      </c>
      <c r="M165" s="183">
        <f>IF(L165="y",1,IF(L165="n/a",1,0))</f>
        <v>1</v>
      </c>
      <c r="N165" s="183" t="s">
        <v>29</v>
      </c>
      <c r="O165" s="183">
        <f>IF(N165="y",1,IF(N165="n/a",1,0))</f>
        <v>1</v>
      </c>
      <c r="P165" s="183" t="s">
        <v>31</v>
      </c>
      <c r="Q165" s="183" t="s">
        <v>31</v>
      </c>
      <c r="R165" s="183">
        <f>IF(Q165="y",1,IF(Q165="n/a",1,0))</f>
        <v>1</v>
      </c>
      <c r="S165" s="183" t="s">
        <v>31</v>
      </c>
      <c r="T165" s="184">
        <v>44399</v>
      </c>
      <c r="U165" s="183" t="s">
        <v>29</v>
      </c>
      <c r="V165" s="183">
        <f t="shared" si="17"/>
        <v>1</v>
      </c>
      <c r="W165" s="183" t="s">
        <v>31</v>
      </c>
      <c r="X165" s="211" t="s">
        <v>526</v>
      </c>
      <c r="Y165" s="211"/>
      <c r="Z165" s="217"/>
      <c r="AA165" s="211"/>
    </row>
    <row r="166" spans="1:27" ht="28.8" hidden="1" x14ac:dyDescent="0.3">
      <c r="A166" s="178">
        <f t="shared" si="20"/>
        <v>156</v>
      </c>
      <c r="B166" s="179" t="s">
        <v>523</v>
      </c>
      <c r="C166" s="180">
        <v>4.4029999999999996</v>
      </c>
      <c r="D166" s="180">
        <v>5.2679999999999998</v>
      </c>
      <c r="E166" s="181">
        <f t="shared" si="18"/>
        <v>0.86500000000000021</v>
      </c>
      <c r="F166" s="180" t="s">
        <v>32</v>
      </c>
      <c r="G166" s="180">
        <v>8</v>
      </c>
      <c r="H166" s="180" t="s">
        <v>236</v>
      </c>
      <c r="I166" s="182" t="s">
        <v>27</v>
      </c>
      <c r="J166" s="182"/>
      <c r="K166" s="183">
        <f t="shared" si="19"/>
        <v>1</v>
      </c>
      <c r="L166" s="183" t="s">
        <v>29</v>
      </c>
      <c r="M166" s="183">
        <f>IF(L166="Y",1,IF(L166="n/a",1,0))</f>
        <v>1</v>
      </c>
      <c r="N166" s="183" t="s">
        <v>29</v>
      </c>
      <c r="O166" s="183">
        <f>IF(N166="Y",1,IF(N166="n/a",1,0))</f>
        <v>1</v>
      </c>
      <c r="P166" s="183" t="s">
        <v>31</v>
      </c>
      <c r="Q166" s="183" t="s">
        <v>31</v>
      </c>
      <c r="R166" s="183">
        <f>IF(Q166="Y",1,IF(Q166="n/a",1,0))</f>
        <v>1</v>
      </c>
      <c r="S166" s="183" t="s">
        <v>31</v>
      </c>
      <c r="T166" s="184">
        <v>44399</v>
      </c>
      <c r="U166" s="183" t="s">
        <v>29</v>
      </c>
      <c r="V166" s="183">
        <f t="shared" si="17"/>
        <v>1</v>
      </c>
      <c r="W166" s="183" t="s">
        <v>31</v>
      </c>
      <c r="X166" s="211" t="s">
        <v>527</v>
      </c>
      <c r="Y166" s="211"/>
      <c r="Z166" s="217"/>
      <c r="AA166" s="211"/>
    </row>
    <row r="167" spans="1:27" ht="28.8" hidden="1" x14ac:dyDescent="0.3">
      <c r="A167" s="178">
        <f t="shared" si="20"/>
        <v>157</v>
      </c>
      <c r="B167" s="179" t="s">
        <v>523</v>
      </c>
      <c r="C167" s="180">
        <v>5.2679999999999998</v>
      </c>
      <c r="D167" s="180">
        <v>5.7869999999999999</v>
      </c>
      <c r="E167" s="181">
        <f t="shared" si="18"/>
        <v>0.51900000000000013</v>
      </c>
      <c r="F167" s="180" t="s">
        <v>32</v>
      </c>
      <c r="G167" s="180">
        <v>8</v>
      </c>
      <c r="H167" s="180" t="s">
        <v>236</v>
      </c>
      <c r="I167" s="182" t="s">
        <v>27</v>
      </c>
      <c r="J167" s="182"/>
      <c r="K167" s="183">
        <f t="shared" si="19"/>
        <v>1</v>
      </c>
      <c r="L167" s="183" t="s">
        <v>29</v>
      </c>
      <c r="M167" s="183">
        <f>IF(L167="y",1,IF(L167="n/a",1,0))</f>
        <v>1</v>
      </c>
      <c r="N167" s="183" t="s">
        <v>29</v>
      </c>
      <c r="O167" s="183">
        <f>IF(N167="y",1,IF(N167="n/a",1,0))</f>
        <v>1</v>
      </c>
      <c r="P167" s="183" t="s">
        <v>29</v>
      </c>
      <c r="Q167" s="183" t="s">
        <v>29</v>
      </c>
      <c r="R167" s="183">
        <f>IF(Q167="y",1,IF(Q167="n/a",1,0))</f>
        <v>1</v>
      </c>
      <c r="S167" s="183" t="s">
        <v>31</v>
      </c>
      <c r="T167" s="184">
        <v>44399</v>
      </c>
      <c r="U167" s="183" t="s">
        <v>29</v>
      </c>
      <c r="V167" s="183">
        <f t="shared" si="17"/>
        <v>1</v>
      </c>
      <c r="W167" s="183" t="s">
        <v>31</v>
      </c>
      <c r="X167" s="211" t="s">
        <v>528</v>
      </c>
      <c r="Y167" s="211"/>
      <c r="Z167" s="217"/>
      <c r="AA167" s="211"/>
    </row>
    <row r="168" spans="1:27" ht="28.8" x14ac:dyDescent="0.3">
      <c r="A168" s="178">
        <f t="shared" si="20"/>
        <v>158</v>
      </c>
      <c r="B168" s="179" t="s">
        <v>523</v>
      </c>
      <c r="C168" s="180">
        <v>6.6459999999999999</v>
      </c>
      <c r="D168" s="180">
        <v>7.0739999999999998</v>
      </c>
      <c r="E168" s="181">
        <f t="shared" si="18"/>
        <v>0.42799999999999994</v>
      </c>
      <c r="F168" s="180" t="s">
        <v>32</v>
      </c>
      <c r="G168" s="180">
        <v>8</v>
      </c>
      <c r="H168" s="180" t="s">
        <v>236</v>
      </c>
      <c r="I168" s="182" t="s">
        <v>27</v>
      </c>
      <c r="J168" s="182"/>
      <c r="K168" s="183">
        <f t="shared" si="19"/>
        <v>1</v>
      </c>
      <c r="L168" s="183" t="s">
        <v>29</v>
      </c>
      <c r="M168" s="183">
        <f>IF(L168="Y",1,IF(L168="n/a",1,0))</f>
        <v>1</v>
      </c>
      <c r="N168" s="183" t="s">
        <v>30</v>
      </c>
      <c r="O168" s="183">
        <f>IF(N168="Y",1,IF(N168="n/a",1,0))</f>
        <v>0</v>
      </c>
      <c r="P168" s="183" t="s">
        <v>31</v>
      </c>
      <c r="Q168" s="183" t="s">
        <v>31</v>
      </c>
      <c r="R168" s="183">
        <f>IF(Q168="Y",1,IF(Q168="n/a",1,0))</f>
        <v>1</v>
      </c>
      <c r="S168" s="183" t="s">
        <v>31</v>
      </c>
      <c r="T168" s="184">
        <v>44399</v>
      </c>
      <c r="U168" s="183" t="s">
        <v>30</v>
      </c>
      <c r="V168" s="183">
        <f t="shared" si="17"/>
        <v>0</v>
      </c>
      <c r="W168" s="183" t="s">
        <v>110</v>
      </c>
      <c r="X168" s="211" t="s">
        <v>529</v>
      </c>
      <c r="Y168" s="206" t="s">
        <v>530</v>
      </c>
      <c r="Z168" s="217" t="s">
        <v>531</v>
      </c>
      <c r="AA168" s="218" t="s">
        <v>532</v>
      </c>
    </row>
    <row r="169" spans="1:27" ht="15" hidden="1" customHeight="1" x14ac:dyDescent="0.3">
      <c r="A169" s="178">
        <f t="shared" si="20"/>
        <v>159</v>
      </c>
      <c r="B169" s="200" t="s">
        <v>533</v>
      </c>
      <c r="C169" s="191">
        <v>4.4139999999999997</v>
      </c>
      <c r="D169" s="191">
        <v>4.532</v>
      </c>
      <c r="E169" s="192">
        <f t="shared" si="18"/>
        <v>0.11800000000000033</v>
      </c>
      <c r="F169" s="191" t="s">
        <v>32</v>
      </c>
      <c r="G169" s="191">
        <v>6</v>
      </c>
      <c r="H169" s="191"/>
      <c r="I169" s="182" t="s">
        <v>27</v>
      </c>
      <c r="J169" s="182"/>
      <c r="K169" s="193">
        <f t="shared" si="19"/>
        <v>1</v>
      </c>
      <c r="L169" s="193"/>
      <c r="M169" s="193">
        <f>IF(L169="y",1,IF(L169="n/a",1,0))</f>
        <v>0</v>
      </c>
      <c r="N169" s="193"/>
      <c r="O169" s="193">
        <f>IF(N169="y",1,IF(N169="n/a",1,0))</f>
        <v>0</v>
      </c>
      <c r="P169" s="193"/>
      <c r="Q169" s="193"/>
      <c r="R169" s="193">
        <f>IF(Q169="y",1,IF(Q169="n/a",1,0))</f>
        <v>0</v>
      </c>
      <c r="S169" s="193"/>
      <c r="T169" s="194">
        <v>44399</v>
      </c>
      <c r="U169" s="193"/>
      <c r="V169" s="193">
        <f t="shared" si="17"/>
        <v>0</v>
      </c>
      <c r="W169" s="193" t="s">
        <v>31</v>
      </c>
      <c r="X169" s="214" t="s">
        <v>51</v>
      </c>
      <c r="Y169" s="188"/>
      <c r="Z169" s="217"/>
      <c r="AA169" s="214"/>
    </row>
    <row r="170" spans="1:27" ht="15" hidden="1" customHeight="1" x14ac:dyDescent="0.3">
      <c r="A170" s="178">
        <f t="shared" si="20"/>
        <v>160</v>
      </c>
      <c r="B170" s="179" t="s">
        <v>534</v>
      </c>
      <c r="C170" s="180">
        <v>6.1319999999999997</v>
      </c>
      <c r="D170" s="180">
        <v>6.681</v>
      </c>
      <c r="E170" s="181">
        <f t="shared" si="18"/>
        <v>0.54900000000000038</v>
      </c>
      <c r="F170" s="180" t="s">
        <v>32</v>
      </c>
      <c r="G170" s="180">
        <v>6</v>
      </c>
      <c r="H170" s="180" t="s">
        <v>236</v>
      </c>
      <c r="I170" s="182" t="s">
        <v>27</v>
      </c>
      <c r="J170" s="182"/>
      <c r="K170" s="183">
        <f t="shared" si="19"/>
        <v>1</v>
      </c>
      <c r="L170" s="183" t="s">
        <v>29</v>
      </c>
      <c r="M170" s="183">
        <f>IF(L170="y",1,IF(L170="n/a",1,0))</f>
        <v>1</v>
      </c>
      <c r="N170" s="183" t="s">
        <v>29</v>
      </c>
      <c r="O170" s="183">
        <f>IF(N170="y",1,IF(N170="n/a",1,0))</f>
        <v>1</v>
      </c>
      <c r="P170" s="183" t="s">
        <v>31</v>
      </c>
      <c r="Q170" s="183" t="s">
        <v>31</v>
      </c>
      <c r="R170" s="183">
        <f>IF(Q170="y",1,IF(Q170="n/a",1,0))</f>
        <v>1</v>
      </c>
      <c r="S170" s="183" t="s">
        <v>31</v>
      </c>
      <c r="T170" s="184">
        <v>44399</v>
      </c>
      <c r="U170" s="183" t="s">
        <v>29</v>
      </c>
      <c r="V170" s="183">
        <f t="shared" si="17"/>
        <v>1</v>
      </c>
      <c r="W170" s="183" t="s">
        <v>31</v>
      </c>
      <c r="X170" s="211" t="s">
        <v>535</v>
      </c>
      <c r="Y170" s="188"/>
      <c r="Z170" s="217"/>
      <c r="AA170" s="211"/>
    </row>
    <row r="171" spans="1:27" ht="15" hidden="1" customHeight="1" x14ac:dyDescent="0.3">
      <c r="A171" s="178">
        <f t="shared" si="20"/>
        <v>161</v>
      </c>
      <c r="B171" s="179" t="s">
        <v>534</v>
      </c>
      <c r="C171" s="180">
        <v>8.6359999999999992</v>
      </c>
      <c r="D171" s="180">
        <v>8.7409999999999997</v>
      </c>
      <c r="E171" s="181">
        <f t="shared" si="18"/>
        <v>0.10500000000000043</v>
      </c>
      <c r="F171" s="180" t="s">
        <v>32</v>
      </c>
      <c r="G171" s="180">
        <v>6</v>
      </c>
      <c r="H171" s="180" t="s">
        <v>236</v>
      </c>
      <c r="I171" s="182" t="s">
        <v>27</v>
      </c>
      <c r="J171" s="182"/>
      <c r="K171" s="183">
        <f t="shared" si="19"/>
        <v>1</v>
      </c>
      <c r="L171" s="183" t="s">
        <v>29</v>
      </c>
      <c r="M171" s="183">
        <f>IF(L171="Y",1,IF(L171="n/a",1,0))</f>
        <v>1</v>
      </c>
      <c r="N171" s="183" t="s">
        <v>29</v>
      </c>
      <c r="O171" s="183">
        <f>IF(N171="Y",1,IF(N171="n/a",1,0))</f>
        <v>1</v>
      </c>
      <c r="P171" s="183" t="s">
        <v>31</v>
      </c>
      <c r="Q171" s="183" t="s">
        <v>31</v>
      </c>
      <c r="R171" s="183">
        <f>IF(Q171="Y",1,IF(Q171="n/a",1,0))</f>
        <v>1</v>
      </c>
      <c r="S171" s="183" t="s">
        <v>31</v>
      </c>
      <c r="T171" s="184">
        <v>44399</v>
      </c>
      <c r="U171" s="183" t="s">
        <v>29</v>
      </c>
      <c r="V171" s="183">
        <f t="shared" si="17"/>
        <v>1</v>
      </c>
      <c r="W171" s="183" t="s">
        <v>31</v>
      </c>
      <c r="X171" s="211" t="s">
        <v>536</v>
      </c>
      <c r="Y171" s="188"/>
      <c r="Z171" s="217"/>
      <c r="AA171" s="211"/>
    </row>
    <row r="172" spans="1:27" ht="15" hidden="1" customHeight="1" x14ac:dyDescent="0.3">
      <c r="A172" s="178">
        <f t="shared" si="20"/>
        <v>162</v>
      </c>
      <c r="B172" s="179" t="s">
        <v>534</v>
      </c>
      <c r="C172" s="180">
        <v>9.3719999999999999</v>
      </c>
      <c r="D172" s="180">
        <v>9.4239999999999995</v>
      </c>
      <c r="E172" s="181">
        <f t="shared" si="18"/>
        <v>5.1999999999999602E-2</v>
      </c>
      <c r="F172" s="180" t="s">
        <v>26</v>
      </c>
      <c r="G172" s="182" t="s">
        <v>27</v>
      </c>
      <c r="H172" s="182"/>
      <c r="I172" s="180">
        <v>5</v>
      </c>
      <c r="J172" s="180" t="s">
        <v>236</v>
      </c>
      <c r="K172" s="183">
        <f t="shared" si="19"/>
        <v>1</v>
      </c>
      <c r="L172" s="183" t="s">
        <v>29</v>
      </c>
      <c r="M172" s="183">
        <f>IF(L172="y",1,IF(L172="n/a",1,0))</f>
        <v>1</v>
      </c>
      <c r="N172" s="183" t="s">
        <v>31</v>
      </c>
      <c r="O172" s="183">
        <f>IF(N172="y",1,IF(N172="n/a",1,0))</f>
        <v>1</v>
      </c>
      <c r="P172" s="183" t="s">
        <v>31</v>
      </c>
      <c r="Q172" s="183" t="s">
        <v>31</v>
      </c>
      <c r="R172" s="183">
        <f>IF(Q172="y",1,IF(Q172="n/a",1,0))</f>
        <v>1</v>
      </c>
      <c r="S172" s="183" t="s">
        <v>31</v>
      </c>
      <c r="T172" s="184">
        <v>44399</v>
      </c>
      <c r="U172" s="183" t="s">
        <v>29</v>
      </c>
      <c r="V172" s="183">
        <f t="shared" si="17"/>
        <v>1</v>
      </c>
      <c r="W172" s="183" t="s">
        <v>31</v>
      </c>
      <c r="X172" s="211" t="s">
        <v>536</v>
      </c>
      <c r="Y172" s="188"/>
      <c r="Z172" s="217"/>
      <c r="AA172" s="211"/>
    </row>
    <row r="173" spans="1:27" ht="15" hidden="1" customHeight="1" x14ac:dyDescent="0.3">
      <c r="A173" s="178">
        <f t="shared" si="20"/>
        <v>163</v>
      </c>
      <c r="B173" s="179" t="s">
        <v>534</v>
      </c>
      <c r="C173" s="180">
        <v>12.157</v>
      </c>
      <c r="D173" s="180">
        <v>12.225</v>
      </c>
      <c r="E173" s="181">
        <f t="shared" si="18"/>
        <v>6.7999999999999616E-2</v>
      </c>
      <c r="F173" s="180" t="s">
        <v>32</v>
      </c>
      <c r="G173" s="180">
        <v>6</v>
      </c>
      <c r="H173" s="180" t="s">
        <v>236</v>
      </c>
      <c r="I173" s="182" t="s">
        <v>27</v>
      </c>
      <c r="J173" s="182"/>
      <c r="K173" s="183">
        <f t="shared" si="19"/>
        <v>1</v>
      </c>
      <c r="L173" s="183" t="s">
        <v>29</v>
      </c>
      <c r="M173" s="183">
        <f>IF(L173="Y",1,IF(L173="n/a",1,0))</f>
        <v>1</v>
      </c>
      <c r="N173" s="183" t="s">
        <v>31</v>
      </c>
      <c r="O173" s="183">
        <f>IF(N173="Y",1,IF(N173="n/a",1,0))</f>
        <v>1</v>
      </c>
      <c r="P173" s="183" t="s">
        <v>31</v>
      </c>
      <c r="Q173" s="183" t="s">
        <v>31</v>
      </c>
      <c r="R173" s="183">
        <f>IF(Q173="Y",1,IF(Q173="n/a",1,0))</f>
        <v>1</v>
      </c>
      <c r="S173" s="183" t="s">
        <v>31</v>
      </c>
      <c r="T173" s="184">
        <v>44399</v>
      </c>
      <c r="U173" s="183" t="s">
        <v>29</v>
      </c>
      <c r="V173" s="183">
        <f t="shared" si="17"/>
        <v>1</v>
      </c>
      <c r="W173" s="183" t="s">
        <v>31</v>
      </c>
      <c r="X173" s="211" t="s">
        <v>536</v>
      </c>
      <c r="Y173" s="188"/>
      <c r="Z173" s="217"/>
      <c r="AA173" s="211"/>
    </row>
    <row r="174" spans="1:27" ht="30" hidden="1" customHeight="1" x14ac:dyDescent="0.3">
      <c r="A174" s="178">
        <f t="shared" si="20"/>
        <v>164</v>
      </c>
      <c r="B174" s="179" t="s">
        <v>534</v>
      </c>
      <c r="C174" s="180">
        <v>13.305</v>
      </c>
      <c r="D174" s="180">
        <v>13.433999999999999</v>
      </c>
      <c r="E174" s="181">
        <f t="shared" si="18"/>
        <v>0.12899999999999956</v>
      </c>
      <c r="F174" s="180" t="s">
        <v>26</v>
      </c>
      <c r="G174" s="182" t="s">
        <v>27</v>
      </c>
      <c r="H174" s="182"/>
      <c r="I174" s="180">
        <v>6</v>
      </c>
      <c r="J174" s="180" t="s">
        <v>236</v>
      </c>
      <c r="K174" s="183">
        <f t="shared" si="19"/>
        <v>1</v>
      </c>
      <c r="L174" s="183" t="s">
        <v>29</v>
      </c>
      <c r="M174" s="183">
        <f>IF(L174="y",1,IF(L174="n/a",1,0))</f>
        <v>1</v>
      </c>
      <c r="N174" s="183" t="s">
        <v>29</v>
      </c>
      <c r="O174" s="183">
        <f>IF(N174="y",1,IF(N174="n/a",1,0))</f>
        <v>1</v>
      </c>
      <c r="P174" s="183" t="s">
        <v>31</v>
      </c>
      <c r="Q174" s="183" t="s">
        <v>31</v>
      </c>
      <c r="R174" s="183">
        <f>IF(Q174="y",1,IF(Q174="n/a",1,0))</f>
        <v>1</v>
      </c>
      <c r="S174" s="183" t="s">
        <v>31</v>
      </c>
      <c r="T174" s="184">
        <v>44399</v>
      </c>
      <c r="U174" s="183" t="s">
        <v>29</v>
      </c>
      <c r="V174" s="183">
        <f t="shared" si="17"/>
        <v>1</v>
      </c>
      <c r="W174" s="183" t="s">
        <v>29</v>
      </c>
      <c r="X174" s="211" t="s">
        <v>537</v>
      </c>
      <c r="Y174" s="188"/>
      <c r="Z174" s="217"/>
      <c r="AA174" s="211"/>
    </row>
    <row r="175" spans="1:27" ht="30" hidden="1" customHeight="1" x14ac:dyDescent="0.3">
      <c r="A175" s="178">
        <f t="shared" si="20"/>
        <v>165</v>
      </c>
      <c r="B175" s="179" t="s">
        <v>534</v>
      </c>
      <c r="C175" s="180">
        <v>13.875999999999999</v>
      </c>
      <c r="D175" s="180">
        <v>13.958</v>
      </c>
      <c r="E175" s="181">
        <f t="shared" si="18"/>
        <v>8.2000000000000739E-2</v>
      </c>
      <c r="F175" s="180" t="s">
        <v>26</v>
      </c>
      <c r="G175" s="182" t="s">
        <v>27</v>
      </c>
      <c r="H175" s="182"/>
      <c r="I175" s="180">
        <v>6</v>
      </c>
      <c r="J175" s="180" t="s">
        <v>236</v>
      </c>
      <c r="K175" s="183">
        <f t="shared" si="19"/>
        <v>1</v>
      </c>
      <c r="L175" s="183" t="s">
        <v>29</v>
      </c>
      <c r="M175" s="183">
        <f>IF(L175="Y",1,IF(L175="n/a",1,0))</f>
        <v>1</v>
      </c>
      <c r="N175" s="183" t="s">
        <v>29</v>
      </c>
      <c r="O175" s="183">
        <f>IF(N175="Y",1,IF(N175="n/a",1,0))</f>
        <v>1</v>
      </c>
      <c r="P175" s="183" t="s">
        <v>29</v>
      </c>
      <c r="Q175" s="183" t="s">
        <v>29</v>
      </c>
      <c r="R175" s="183">
        <f>IF(Q175="Y",1,IF(Q175="n/a",1,0))</f>
        <v>1</v>
      </c>
      <c r="S175" s="183" t="s">
        <v>30</v>
      </c>
      <c r="T175" s="184">
        <v>44399</v>
      </c>
      <c r="U175" s="183" t="s">
        <v>29</v>
      </c>
      <c r="V175" s="183">
        <f t="shared" si="17"/>
        <v>1</v>
      </c>
      <c r="W175" s="183" t="s">
        <v>31</v>
      </c>
      <c r="X175" s="211" t="s">
        <v>538</v>
      </c>
      <c r="Y175" s="188"/>
      <c r="Z175" s="217"/>
      <c r="AA175" s="211"/>
    </row>
    <row r="176" spans="1:27" ht="29.4" thickBot="1" x14ac:dyDescent="0.35">
      <c r="A176" s="178">
        <f t="shared" si="20"/>
        <v>166</v>
      </c>
      <c r="B176" s="208" t="s">
        <v>534</v>
      </c>
      <c r="C176" s="209">
        <v>14.65</v>
      </c>
      <c r="D176" s="209">
        <v>14.707000000000001</v>
      </c>
      <c r="E176" s="181">
        <f t="shared" si="18"/>
        <v>5.7000000000000384E-2</v>
      </c>
      <c r="F176" s="210" t="s">
        <v>32</v>
      </c>
      <c r="G176" s="180">
        <v>5</v>
      </c>
      <c r="H176" s="180" t="s">
        <v>236</v>
      </c>
      <c r="I176" s="182" t="s">
        <v>27</v>
      </c>
      <c r="J176" s="182"/>
      <c r="K176" s="183">
        <f t="shared" si="19"/>
        <v>1</v>
      </c>
      <c r="L176" s="183" t="s">
        <v>29</v>
      </c>
      <c r="M176" s="183">
        <f>IF(L176="y",1,IF(L176="n/a",1,0))</f>
        <v>1</v>
      </c>
      <c r="N176" s="183" t="s">
        <v>30</v>
      </c>
      <c r="O176" s="183">
        <f>IF(N176="y",1,IF(N176="n/a",1,0))</f>
        <v>0</v>
      </c>
      <c r="P176" s="183" t="s">
        <v>31</v>
      </c>
      <c r="Q176" s="183" t="s">
        <v>31</v>
      </c>
      <c r="R176" s="183">
        <f>IF(Q176="y",1,IF(Q176="n/a",1,0))</f>
        <v>1</v>
      </c>
      <c r="S176" s="183" t="s">
        <v>31</v>
      </c>
      <c r="T176" s="184">
        <v>44399</v>
      </c>
      <c r="U176" s="183" t="s">
        <v>30</v>
      </c>
      <c r="V176" s="183">
        <f t="shared" si="17"/>
        <v>0</v>
      </c>
      <c r="W176" s="183" t="s">
        <v>30</v>
      </c>
      <c r="X176" s="211" t="s">
        <v>539</v>
      </c>
      <c r="Y176" s="188"/>
      <c r="Z176" s="217" t="s">
        <v>531</v>
      </c>
      <c r="AA176" s="218" t="s">
        <v>532</v>
      </c>
    </row>
    <row r="177" spans="1:27" ht="30.75" hidden="1" customHeight="1" thickBot="1" x14ac:dyDescent="0.35">
      <c r="A177" s="178">
        <f t="shared" si="20"/>
        <v>167</v>
      </c>
      <c r="B177" s="179" t="s">
        <v>534</v>
      </c>
      <c r="C177" s="180">
        <v>20.887</v>
      </c>
      <c r="D177" s="180">
        <v>21.157</v>
      </c>
      <c r="E177" s="181">
        <f t="shared" si="18"/>
        <v>0.26999999999999957</v>
      </c>
      <c r="F177" s="180" t="s">
        <v>32</v>
      </c>
      <c r="G177" s="180">
        <v>7</v>
      </c>
      <c r="H177" s="180" t="s">
        <v>33</v>
      </c>
      <c r="I177" s="182" t="s">
        <v>27</v>
      </c>
      <c r="J177" s="182"/>
      <c r="K177" s="183">
        <f t="shared" si="19"/>
        <v>1</v>
      </c>
      <c r="L177" s="183" t="s">
        <v>29</v>
      </c>
      <c r="M177" s="183">
        <f>IF(L177="Y",1,IF(L177="n/a",1,0))</f>
        <v>1</v>
      </c>
      <c r="N177" s="183" t="s">
        <v>29</v>
      </c>
      <c r="O177" s="183">
        <f>IF(N177="Y",1,IF(N177="n/a",1,0))</f>
        <v>1</v>
      </c>
      <c r="P177" s="183" t="s">
        <v>29</v>
      </c>
      <c r="Q177" s="183" t="s">
        <v>29</v>
      </c>
      <c r="R177" s="183">
        <f>IF(Q177="Y",1,IF(Q177="n/a",1,0))</f>
        <v>1</v>
      </c>
      <c r="S177" s="183" t="s">
        <v>30</v>
      </c>
      <c r="T177" s="184">
        <v>44399</v>
      </c>
      <c r="U177" s="183" t="s">
        <v>29</v>
      </c>
      <c r="V177" s="183">
        <f t="shared" si="17"/>
        <v>1</v>
      </c>
      <c r="W177" s="183" t="s">
        <v>31</v>
      </c>
      <c r="X177" s="211" t="s">
        <v>540</v>
      </c>
      <c r="Y177" s="188"/>
      <c r="Z177" s="217"/>
      <c r="AA177" s="211"/>
    </row>
    <row r="178" spans="1:27" ht="30.75" hidden="1" customHeight="1" thickBot="1" x14ac:dyDescent="0.35">
      <c r="A178" s="178">
        <f t="shared" si="20"/>
        <v>168</v>
      </c>
      <c r="B178" s="179" t="s">
        <v>534</v>
      </c>
      <c r="C178" s="180">
        <v>21.349</v>
      </c>
      <c r="D178" s="180">
        <v>21.417000000000002</v>
      </c>
      <c r="E178" s="181">
        <f t="shared" si="18"/>
        <v>6.8000000000001393E-2</v>
      </c>
      <c r="F178" s="180" t="s">
        <v>26</v>
      </c>
      <c r="G178" s="182" t="s">
        <v>27</v>
      </c>
      <c r="H178" s="182"/>
      <c r="I178" s="180">
        <v>7</v>
      </c>
      <c r="J178" s="180" t="s">
        <v>33</v>
      </c>
      <c r="K178" s="183">
        <f t="shared" si="19"/>
        <v>1</v>
      </c>
      <c r="L178" s="183" t="s">
        <v>29</v>
      </c>
      <c r="M178" s="183">
        <f>IF(L178="y",1,IF(L178="n/a",1,0))</f>
        <v>1</v>
      </c>
      <c r="N178" s="183" t="s">
        <v>29</v>
      </c>
      <c r="O178" s="183">
        <f>IF(N178="y",1,IF(N178="n/a",1,0))</f>
        <v>1</v>
      </c>
      <c r="P178" s="183" t="s">
        <v>29</v>
      </c>
      <c r="Q178" s="183" t="s">
        <v>29</v>
      </c>
      <c r="R178" s="183">
        <f>IF(Q178="y",1,IF(Q178="n/a",1,0))</f>
        <v>1</v>
      </c>
      <c r="S178" s="183" t="s">
        <v>30</v>
      </c>
      <c r="T178" s="184">
        <v>44399</v>
      </c>
      <c r="U178" s="183" t="s">
        <v>29</v>
      </c>
      <c r="V178" s="183">
        <f t="shared" si="17"/>
        <v>1</v>
      </c>
      <c r="W178" s="183" t="s">
        <v>31</v>
      </c>
      <c r="X178" s="219" t="s">
        <v>541</v>
      </c>
      <c r="Y178" s="188"/>
      <c r="Z178" s="217"/>
      <c r="AA178" s="219"/>
    </row>
    <row r="179" spans="1:27" ht="15.75" hidden="1" customHeight="1" thickBot="1" x14ac:dyDescent="0.35">
      <c r="A179" s="178">
        <f t="shared" si="20"/>
        <v>169</v>
      </c>
      <c r="B179" s="179" t="s">
        <v>534</v>
      </c>
      <c r="C179" s="180">
        <v>21.417000000000002</v>
      </c>
      <c r="D179" s="180">
        <v>21.466000000000001</v>
      </c>
      <c r="E179" s="181">
        <f t="shared" si="18"/>
        <v>4.8999999999999488E-2</v>
      </c>
      <c r="F179" s="180" t="s">
        <v>26</v>
      </c>
      <c r="G179" s="182" t="s">
        <v>27</v>
      </c>
      <c r="H179" s="182"/>
      <c r="I179" s="180">
        <v>7</v>
      </c>
      <c r="J179" s="180" t="s">
        <v>34</v>
      </c>
      <c r="K179" s="183">
        <f t="shared" si="19"/>
        <v>1</v>
      </c>
      <c r="L179" s="183" t="s">
        <v>29</v>
      </c>
      <c r="M179" s="183">
        <f>IF(L179="y",1,IF(L179="n/a",1,0))</f>
        <v>1</v>
      </c>
      <c r="N179" s="183" t="s">
        <v>29</v>
      </c>
      <c r="O179" s="183">
        <f>IF(N179="y",1,IF(N179="n/a",1,0))</f>
        <v>1</v>
      </c>
      <c r="P179" s="183" t="s">
        <v>31</v>
      </c>
      <c r="Q179" s="183" t="s">
        <v>31</v>
      </c>
      <c r="R179" s="183">
        <f>IF(Q179="y",1,IF(Q179="n/a",1,0))</f>
        <v>1</v>
      </c>
      <c r="S179" s="183" t="s">
        <v>31</v>
      </c>
      <c r="T179" s="184">
        <v>44399</v>
      </c>
      <c r="U179" s="183" t="s">
        <v>29</v>
      </c>
      <c r="V179" s="183">
        <f t="shared" si="17"/>
        <v>1</v>
      </c>
      <c r="W179" s="183" t="s">
        <v>31</v>
      </c>
      <c r="X179" s="219" t="s">
        <v>542</v>
      </c>
      <c r="Y179" s="188"/>
      <c r="Z179" s="217"/>
      <c r="AA179" s="219"/>
    </row>
    <row r="180" spans="1:27" ht="15.75" hidden="1" customHeight="1" thickBot="1" x14ac:dyDescent="0.35">
      <c r="A180" s="178">
        <f t="shared" si="20"/>
        <v>170</v>
      </c>
      <c r="B180" s="179" t="s">
        <v>534</v>
      </c>
      <c r="C180" s="180">
        <v>21.63</v>
      </c>
      <c r="D180" s="180">
        <v>21.707000000000001</v>
      </c>
      <c r="E180" s="181">
        <f t="shared" si="18"/>
        <v>7.7000000000001734E-2</v>
      </c>
      <c r="F180" s="180" t="s">
        <v>26</v>
      </c>
      <c r="G180" s="182" t="s">
        <v>27</v>
      </c>
      <c r="H180" s="182"/>
      <c r="I180" s="180">
        <v>6</v>
      </c>
      <c r="J180" s="180" t="s">
        <v>236</v>
      </c>
      <c r="K180" s="183">
        <f t="shared" si="19"/>
        <v>1</v>
      </c>
      <c r="L180" s="183" t="s">
        <v>29</v>
      </c>
      <c r="M180" s="183">
        <f>IF(L180="y",1,IF(L180="n/a",1,0))</f>
        <v>1</v>
      </c>
      <c r="N180" s="183" t="s">
        <v>29</v>
      </c>
      <c r="O180" s="183">
        <f>IF(N180="y",1,IF(N180="n/a",1,0))</f>
        <v>1</v>
      </c>
      <c r="P180" s="183" t="s">
        <v>31</v>
      </c>
      <c r="Q180" s="183" t="s">
        <v>31</v>
      </c>
      <c r="R180" s="183">
        <f>IF(Q180="y",1,IF(Q180="n/a",1,0))</f>
        <v>1</v>
      </c>
      <c r="S180" s="183" t="s">
        <v>31</v>
      </c>
      <c r="T180" s="184">
        <v>44399</v>
      </c>
      <c r="U180" s="183" t="s">
        <v>31</v>
      </c>
      <c r="V180" s="183">
        <f t="shared" si="17"/>
        <v>1</v>
      </c>
      <c r="W180" s="183" t="s">
        <v>31</v>
      </c>
      <c r="X180" s="219" t="s">
        <v>542</v>
      </c>
      <c r="Y180" s="188"/>
      <c r="Z180" s="217"/>
      <c r="AA180" s="219"/>
    </row>
    <row r="181" spans="1:27" ht="30.75" hidden="1" customHeight="1" thickBot="1" x14ac:dyDescent="0.35">
      <c r="A181" s="178">
        <f t="shared" si="20"/>
        <v>171</v>
      </c>
      <c r="B181" s="220" t="s">
        <v>534</v>
      </c>
      <c r="C181" s="221">
        <v>24.454999999999998</v>
      </c>
      <c r="D181" s="221">
        <v>24.475999999999999</v>
      </c>
      <c r="E181" s="222">
        <f t="shared" si="18"/>
        <v>2.1000000000000796E-2</v>
      </c>
      <c r="F181" s="221" t="s">
        <v>26</v>
      </c>
      <c r="G181" s="223" t="s">
        <v>27</v>
      </c>
      <c r="H181" s="223"/>
      <c r="I181" s="221">
        <v>5</v>
      </c>
      <c r="J181" s="221" t="s">
        <v>33</v>
      </c>
      <c r="K181" s="224">
        <f t="shared" si="19"/>
        <v>1</v>
      </c>
      <c r="L181" s="224" t="s">
        <v>29</v>
      </c>
      <c r="M181" s="224">
        <f t="shared" ref="M181:M193" si="21">IF(L181="Y",1,IF(L181="n/a",1,0))</f>
        <v>1</v>
      </c>
      <c r="N181" s="224" t="s">
        <v>31</v>
      </c>
      <c r="O181" s="224">
        <f t="shared" ref="O181:O193" si="22">IF(N181="Y",1,IF(N181="n/a",1,0))</f>
        <v>1</v>
      </c>
      <c r="P181" s="224" t="s">
        <v>31</v>
      </c>
      <c r="Q181" s="224" t="s">
        <v>31</v>
      </c>
      <c r="R181" s="224">
        <f t="shared" ref="R181:R193" si="23">IF(Q181="Y",1,IF(Q181="n/a",1,0))</f>
        <v>1</v>
      </c>
      <c r="S181" s="224" t="s">
        <v>31</v>
      </c>
      <c r="T181" s="225">
        <v>44399</v>
      </c>
      <c r="U181" s="224" t="s">
        <v>29</v>
      </c>
      <c r="V181" s="224">
        <f t="shared" si="17"/>
        <v>1</v>
      </c>
      <c r="W181" s="224" t="s">
        <v>31</v>
      </c>
      <c r="X181" s="226" t="s">
        <v>543</v>
      </c>
      <c r="Y181" s="188"/>
      <c r="Z181" s="217"/>
      <c r="AA181" s="226"/>
    </row>
    <row r="182" spans="1:27" ht="87" thickTop="1" x14ac:dyDescent="0.3">
      <c r="A182" s="178">
        <f t="shared" si="20"/>
        <v>172</v>
      </c>
      <c r="B182" s="227">
        <v>89030000</v>
      </c>
      <c r="C182" s="228">
        <v>0.17499999999999999</v>
      </c>
      <c r="D182" s="228">
        <v>1.141</v>
      </c>
      <c r="E182" s="229">
        <f t="shared" si="18"/>
        <v>0.96599999999999997</v>
      </c>
      <c r="F182" s="228" t="s">
        <v>26</v>
      </c>
      <c r="G182" s="230" t="s">
        <v>27</v>
      </c>
      <c r="H182" s="230"/>
      <c r="I182" s="228">
        <v>4</v>
      </c>
      <c r="J182" s="228" t="s">
        <v>232</v>
      </c>
      <c r="K182" s="231">
        <f t="shared" si="19"/>
        <v>0</v>
      </c>
      <c r="L182" s="231" t="s">
        <v>195</v>
      </c>
      <c r="M182" s="231">
        <f t="shared" si="21"/>
        <v>0</v>
      </c>
      <c r="N182" s="231" t="s">
        <v>195</v>
      </c>
      <c r="O182" s="231">
        <f t="shared" si="22"/>
        <v>0</v>
      </c>
      <c r="P182" s="231" t="s">
        <v>195</v>
      </c>
      <c r="Q182" s="231" t="s">
        <v>31</v>
      </c>
      <c r="R182" s="231">
        <f t="shared" si="23"/>
        <v>1</v>
      </c>
      <c r="S182" s="231" t="s">
        <v>31</v>
      </c>
      <c r="T182" s="232">
        <v>44376</v>
      </c>
      <c r="U182" s="231" t="s">
        <v>195</v>
      </c>
      <c r="V182" s="231">
        <f t="shared" si="17"/>
        <v>0</v>
      </c>
      <c r="W182" s="231" t="s">
        <v>233</v>
      </c>
      <c r="X182" s="233" t="s">
        <v>544</v>
      </c>
      <c r="Y182" s="188"/>
      <c r="Z182" s="217" t="s">
        <v>531</v>
      </c>
      <c r="AA182" s="218" t="s">
        <v>545</v>
      </c>
    </row>
    <row r="183" spans="1:27" ht="15" hidden="1" customHeight="1" x14ac:dyDescent="0.3">
      <c r="A183" s="178">
        <f t="shared" si="20"/>
        <v>173</v>
      </c>
      <c r="B183" s="200" t="s">
        <v>546</v>
      </c>
      <c r="C183" s="191">
        <v>1.5</v>
      </c>
      <c r="D183" s="191">
        <v>1.6559999999999999</v>
      </c>
      <c r="E183" s="192">
        <f t="shared" si="18"/>
        <v>0.15599999999999992</v>
      </c>
      <c r="F183" s="191" t="s">
        <v>32</v>
      </c>
      <c r="G183" s="191">
        <v>4</v>
      </c>
      <c r="H183" s="191" t="s">
        <v>232</v>
      </c>
      <c r="I183" s="182" t="s">
        <v>27</v>
      </c>
      <c r="J183" s="182"/>
      <c r="K183" s="193">
        <f t="shared" si="19"/>
        <v>0</v>
      </c>
      <c r="L183" s="193" t="s">
        <v>31</v>
      </c>
      <c r="M183" s="193">
        <f t="shared" si="21"/>
        <v>1</v>
      </c>
      <c r="N183" s="193" t="s">
        <v>31</v>
      </c>
      <c r="O183" s="193">
        <f t="shared" si="22"/>
        <v>1</v>
      </c>
      <c r="P183" s="193" t="s">
        <v>195</v>
      </c>
      <c r="Q183" s="193" t="s">
        <v>31</v>
      </c>
      <c r="R183" s="193">
        <f t="shared" si="23"/>
        <v>1</v>
      </c>
      <c r="S183" s="193" t="s">
        <v>31</v>
      </c>
      <c r="T183" s="194">
        <v>44376</v>
      </c>
      <c r="U183" s="193" t="s">
        <v>233</v>
      </c>
      <c r="V183" s="193">
        <f t="shared" si="17"/>
        <v>1</v>
      </c>
      <c r="W183" s="193" t="s">
        <v>233</v>
      </c>
      <c r="X183" s="218" t="s">
        <v>547</v>
      </c>
      <c r="Y183" s="188"/>
      <c r="Z183" s="217"/>
      <c r="AA183" s="218"/>
    </row>
    <row r="184" spans="1:27" ht="15" hidden="1" customHeight="1" x14ac:dyDescent="0.3">
      <c r="A184" s="178">
        <f t="shared" si="20"/>
        <v>174</v>
      </c>
      <c r="B184" s="200" t="s">
        <v>546</v>
      </c>
      <c r="C184" s="191">
        <v>3.9220000000000002</v>
      </c>
      <c r="D184" s="191">
        <v>4.117</v>
      </c>
      <c r="E184" s="192">
        <f t="shared" si="18"/>
        <v>0.19499999999999984</v>
      </c>
      <c r="F184" s="191" t="s">
        <v>32</v>
      </c>
      <c r="G184" s="191">
        <v>4</v>
      </c>
      <c r="H184" s="191" t="s">
        <v>232</v>
      </c>
      <c r="I184" s="182" t="s">
        <v>27</v>
      </c>
      <c r="J184" s="182"/>
      <c r="K184" s="193">
        <f t="shared" si="19"/>
        <v>0</v>
      </c>
      <c r="L184" s="193" t="s">
        <v>31</v>
      </c>
      <c r="M184" s="193">
        <f t="shared" si="21"/>
        <v>1</v>
      </c>
      <c r="N184" s="193" t="s">
        <v>31</v>
      </c>
      <c r="O184" s="193">
        <f t="shared" si="22"/>
        <v>1</v>
      </c>
      <c r="P184" s="193" t="s">
        <v>195</v>
      </c>
      <c r="Q184" s="193" t="s">
        <v>31</v>
      </c>
      <c r="R184" s="193">
        <f t="shared" si="23"/>
        <v>1</v>
      </c>
      <c r="S184" s="193" t="s">
        <v>31</v>
      </c>
      <c r="T184" s="194">
        <v>44376</v>
      </c>
      <c r="U184" s="193" t="s">
        <v>233</v>
      </c>
      <c r="V184" s="193">
        <f t="shared" si="17"/>
        <v>1</v>
      </c>
      <c r="W184" s="193" t="s">
        <v>31</v>
      </c>
      <c r="X184" s="218" t="s">
        <v>548</v>
      </c>
      <c r="Y184" s="188"/>
      <c r="Z184" s="217"/>
      <c r="AA184" s="218"/>
    </row>
    <row r="185" spans="1:27" ht="15" hidden="1" customHeight="1" x14ac:dyDescent="0.3">
      <c r="A185" s="178">
        <f t="shared" si="20"/>
        <v>175</v>
      </c>
      <c r="B185" s="200" t="s">
        <v>546</v>
      </c>
      <c r="C185" s="191">
        <v>3.9220000000000002</v>
      </c>
      <c r="D185" s="191">
        <v>4.117</v>
      </c>
      <c r="E185" s="192">
        <f t="shared" si="18"/>
        <v>0.19499999999999984</v>
      </c>
      <c r="F185" s="191" t="s">
        <v>26</v>
      </c>
      <c r="G185" s="182" t="s">
        <v>27</v>
      </c>
      <c r="H185" s="182"/>
      <c r="I185" s="191">
        <v>4</v>
      </c>
      <c r="J185" s="191" t="s">
        <v>232</v>
      </c>
      <c r="K185" s="193">
        <f t="shared" si="19"/>
        <v>0</v>
      </c>
      <c r="L185" s="193" t="s">
        <v>31</v>
      </c>
      <c r="M185" s="193">
        <f t="shared" si="21"/>
        <v>1</v>
      </c>
      <c r="N185" s="193" t="s">
        <v>31</v>
      </c>
      <c r="O185" s="193">
        <f t="shared" si="22"/>
        <v>1</v>
      </c>
      <c r="P185" s="193" t="s">
        <v>195</v>
      </c>
      <c r="Q185" s="193" t="s">
        <v>31</v>
      </c>
      <c r="R185" s="193">
        <f t="shared" si="23"/>
        <v>1</v>
      </c>
      <c r="S185" s="193" t="s">
        <v>31</v>
      </c>
      <c r="T185" s="194">
        <v>44376</v>
      </c>
      <c r="U185" s="193" t="s">
        <v>233</v>
      </c>
      <c r="V185" s="193">
        <f t="shared" si="17"/>
        <v>1</v>
      </c>
      <c r="W185" s="193" t="s">
        <v>31</v>
      </c>
      <c r="X185" s="218" t="s">
        <v>548</v>
      </c>
      <c r="Y185" s="188"/>
      <c r="Z185" s="217"/>
      <c r="AA185" s="218"/>
    </row>
    <row r="186" spans="1:27" ht="15" hidden="1" customHeight="1" x14ac:dyDescent="0.3">
      <c r="A186" s="178">
        <f t="shared" si="20"/>
        <v>176</v>
      </c>
      <c r="B186" s="200" t="s">
        <v>546</v>
      </c>
      <c r="C186" s="191">
        <v>9.3390000000000004</v>
      </c>
      <c r="D186" s="191">
        <v>9.4640000000000004</v>
      </c>
      <c r="E186" s="192">
        <f t="shared" si="18"/>
        <v>0.125</v>
      </c>
      <c r="F186" s="191" t="s">
        <v>32</v>
      </c>
      <c r="G186" s="191">
        <v>8</v>
      </c>
      <c r="H186" s="191" t="s">
        <v>232</v>
      </c>
      <c r="I186" s="182" t="s">
        <v>27</v>
      </c>
      <c r="J186" s="182"/>
      <c r="K186" s="193">
        <f t="shared" si="19"/>
        <v>1</v>
      </c>
      <c r="L186" s="193" t="s">
        <v>233</v>
      </c>
      <c r="M186" s="193">
        <f t="shared" si="21"/>
        <v>1</v>
      </c>
      <c r="N186" s="193" t="s">
        <v>31</v>
      </c>
      <c r="O186" s="193">
        <f t="shared" si="22"/>
        <v>1</v>
      </c>
      <c r="P186" s="193" t="s">
        <v>195</v>
      </c>
      <c r="Q186" s="193" t="s">
        <v>31</v>
      </c>
      <c r="R186" s="193">
        <f t="shared" si="23"/>
        <v>1</v>
      </c>
      <c r="S186" s="193" t="s">
        <v>31</v>
      </c>
      <c r="T186" s="194">
        <v>44376</v>
      </c>
      <c r="U186" s="193" t="s">
        <v>233</v>
      </c>
      <c r="V186" s="193">
        <f t="shared" si="17"/>
        <v>1</v>
      </c>
      <c r="W186" s="193" t="s">
        <v>31</v>
      </c>
      <c r="X186" s="218" t="s">
        <v>549</v>
      </c>
      <c r="Y186" s="188"/>
      <c r="Z186" s="217"/>
      <c r="AA186" s="218"/>
    </row>
    <row r="187" spans="1:27" ht="15" hidden="1" customHeight="1" x14ac:dyDescent="0.3">
      <c r="A187" s="178">
        <f t="shared" si="20"/>
        <v>177</v>
      </c>
      <c r="B187" s="200">
        <v>89030000</v>
      </c>
      <c r="C187" s="191">
        <v>14.128</v>
      </c>
      <c r="D187" s="191">
        <v>14.448</v>
      </c>
      <c r="E187" s="192">
        <f t="shared" si="18"/>
        <v>0.32000000000000028</v>
      </c>
      <c r="F187" s="191" t="s">
        <v>32</v>
      </c>
      <c r="G187" s="191">
        <v>6</v>
      </c>
      <c r="H187" s="191" t="s">
        <v>232</v>
      </c>
      <c r="I187" s="182" t="s">
        <v>27</v>
      </c>
      <c r="J187" s="182"/>
      <c r="K187" s="193">
        <f t="shared" si="19"/>
        <v>1</v>
      </c>
      <c r="L187" s="193" t="s">
        <v>233</v>
      </c>
      <c r="M187" s="193">
        <f t="shared" si="21"/>
        <v>1</v>
      </c>
      <c r="N187" s="193" t="s">
        <v>233</v>
      </c>
      <c r="O187" s="193">
        <f t="shared" si="22"/>
        <v>1</v>
      </c>
      <c r="P187" s="193" t="s">
        <v>195</v>
      </c>
      <c r="Q187" s="193" t="s">
        <v>31</v>
      </c>
      <c r="R187" s="193">
        <f t="shared" si="23"/>
        <v>1</v>
      </c>
      <c r="S187" s="193" t="s">
        <v>31</v>
      </c>
      <c r="T187" s="194">
        <v>44376</v>
      </c>
      <c r="U187" s="193" t="s">
        <v>233</v>
      </c>
      <c r="V187" s="193">
        <f t="shared" si="17"/>
        <v>1</v>
      </c>
      <c r="W187" s="193" t="s">
        <v>233</v>
      </c>
      <c r="X187" s="218" t="s">
        <v>550</v>
      </c>
      <c r="Y187" s="188"/>
      <c r="Z187" s="217"/>
      <c r="AA187" s="218"/>
    </row>
    <row r="188" spans="1:27" ht="57.6" x14ac:dyDescent="0.3">
      <c r="A188" s="178">
        <f t="shared" si="20"/>
        <v>178</v>
      </c>
      <c r="B188" s="200">
        <v>89030000</v>
      </c>
      <c r="C188" s="191">
        <v>15.78</v>
      </c>
      <c r="D188" s="191">
        <v>16.213999999999999</v>
      </c>
      <c r="E188" s="192">
        <f t="shared" si="18"/>
        <v>0.43399999999999928</v>
      </c>
      <c r="F188" s="191" t="s">
        <v>26</v>
      </c>
      <c r="G188" s="182" t="s">
        <v>27</v>
      </c>
      <c r="H188" s="182"/>
      <c r="I188" s="191">
        <v>6</v>
      </c>
      <c r="J188" s="191" t="s">
        <v>236</v>
      </c>
      <c r="K188" s="193">
        <f t="shared" si="19"/>
        <v>1</v>
      </c>
      <c r="L188" s="193" t="s">
        <v>31</v>
      </c>
      <c r="M188" s="193">
        <f t="shared" si="21"/>
        <v>1</v>
      </c>
      <c r="N188" s="193" t="s">
        <v>195</v>
      </c>
      <c r="O188" s="193">
        <f t="shared" si="22"/>
        <v>0</v>
      </c>
      <c r="P188" s="193" t="s">
        <v>195</v>
      </c>
      <c r="Q188" s="193" t="s">
        <v>31</v>
      </c>
      <c r="R188" s="193">
        <f t="shared" si="23"/>
        <v>1</v>
      </c>
      <c r="S188" s="193" t="s">
        <v>31</v>
      </c>
      <c r="T188" s="194">
        <v>44376</v>
      </c>
      <c r="U188" s="193" t="s">
        <v>195</v>
      </c>
      <c r="V188" s="193">
        <f t="shared" si="17"/>
        <v>0</v>
      </c>
      <c r="W188" s="193" t="s">
        <v>233</v>
      </c>
      <c r="X188" s="218" t="s">
        <v>551</v>
      </c>
      <c r="Y188" s="188"/>
      <c r="Z188" s="217" t="s">
        <v>531</v>
      </c>
      <c r="AA188" s="218" t="s">
        <v>545</v>
      </c>
    </row>
    <row r="189" spans="1:27" ht="57.6" x14ac:dyDescent="0.3">
      <c r="A189" s="178">
        <f t="shared" si="20"/>
        <v>179</v>
      </c>
      <c r="B189" s="200" t="s">
        <v>546</v>
      </c>
      <c r="C189" s="191">
        <v>18.146999999999998</v>
      </c>
      <c r="D189" s="191">
        <v>18.295999999999999</v>
      </c>
      <c r="E189" s="192">
        <f t="shared" si="18"/>
        <v>0.14900000000000091</v>
      </c>
      <c r="F189" s="191" t="s">
        <v>26</v>
      </c>
      <c r="G189" s="182" t="s">
        <v>27</v>
      </c>
      <c r="H189" s="182"/>
      <c r="I189" s="191">
        <v>6</v>
      </c>
      <c r="J189" s="191" t="s">
        <v>236</v>
      </c>
      <c r="K189" s="193">
        <f t="shared" si="19"/>
        <v>1</v>
      </c>
      <c r="L189" s="193" t="s">
        <v>31</v>
      </c>
      <c r="M189" s="193">
        <f t="shared" si="21"/>
        <v>1</v>
      </c>
      <c r="N189" s="193" t="s">
        <v>233</v>
      </c>
      <c r="O189" s="193">
        <f t="shared" si="22"/>
        <v>1</v>
      </c>
      <c r="P189" s="193" t="s">
        <v>195</v>
      </c>
      <c r="Q189" s="193" t="s">
        <v>31</v>
      </c>
      <c r="R189" s="193">
        <f t="shared" si="23"/>
        <v>1</v>
      </c>
      <c r="S189" s="193" t="s">
        <v>31</v>
      </c>
      <c r="T189" s="194">
        <v>44376</v>
      </c>
      <c r="U189" s="193" t="s">
        <v>195</v>
      </c>
      <c r="V189" s="193">
        <f t="shared" si="17"/>
        <v>0</v>
      </c>
      <c r="W189" s="193" t="s">
        <v>233</v>
      </c>
      <c r="X189" s="218" t="s">
        <v>552</v>
      </c>
      <c r="Y189" s="188"/>
      <c r="Z189" s="217" t="s">
        <v>531</v>
      </c>
      <c r="AA189" s="218" t="s">
        <v>545</v>
      </c>
    </row>
    <row r="190" spans="1:27" ht="30" hidden="1" customHeight="1" x14ac:dyDescent="0.3">
      <c r="A190" s="178">
        <f t="shared" si="20"/>
        <v>180</v>
      </c>
      <c r="B190" s="200" t="s">
        <v>546</v>
      </c>
      <c r="C190" s="191">
        <v>19.163</v>
      </c>
      <c r="D190" s="191">
        <v>19.297999999999998</v>
      </c>
      <c r="E190" s="192">
        <f t="shared" si="18"/>
        <v>0.13499999999999801</v>
      </c>
      <c r="F190" s="191" t="s">
        <v>32</v>
      </c>
      <c r="G190" s="191">
        <v>5</v>
      </c>
      <c r="H190" s="191" t="s">
        <v>236</v>
      </c>
      <c r="I190" s="182" t="s">
        <v>27</v>
      </c>
      <c r="J190" s="182"/>
      <c r="K190" s="193">
        <f t="shared" si="19"/>
        <v>1</v>
      </c>
      <c r="L190" s="193" t="s">
        <v>31</v>
      </c>
      <c r="M190" s="193">
        <f t="shared" si="21"/>
        <v>1</v>
      </c>
      <c r="N190" s="193" t="s">
        <v>233</v>
      </c>
      <c r="O190" s="193">
        <f t="shared" si="22"/>
        <v>1</v>
      </c>
      <c r="P190" s="193" t="s">
        <v>195</v>
      </c>
      <c r="Q190" s="193" t="s">
        <v>31</v>
      </c>
      <c r="R190" s="193">
        <f t="shared" si="23"/>
        <v>1</v>
      </c>
      <c r="S190" s="193" t="s">
        <v>31</v>
      </c>
      <c r="T190" s="194">
        <v>44376</v>
      </c>
      <c r="U190" s="193" t="s">
        <v>233</v>
      </c>
      <c r="V190" s="193">
        <f t="shared" si="17"/>
        <v>1</v>
      </c>
      <c r="W190" s="193" t="s">
        <v>233</v>
      </c>
      <c r="X190" s="218" t="s">
        <v>553</v>
      </c>
      <c r="Y190" s="188"/>
      <c r="Z190" s="217"/>
      <c r="AA190" s="218" t="s">
        <v>545</v>
      </c>
    </row>
    <row r="191" spans="1:27" ht="45" hidden="1" customHeight="1" x14ac:dyDescent="0.3">
      <c r="A191" s="178">
        <f t="shared" si="20"/>
        <v>181</v>
      </c>
      <c r="B191" s="200" t="s">
        <v>546</v>
      </c>
      <c r="C191" s="191">
        <v>19.696999999999999</v>
      </c>
      <c r="D191" s="191">
        <v>19.917999999999999</v>
      </c>
      <c r="E191" s="192">
        <f t="shared" si="18"/>
        <v>0.22100000000000009</v>
      </c>
      <c r="F191" s="191" t="s">
        <v>32</v>
      </c>
      <c r="G191" s="191">
        <v>6</v>
      </c>
      <c r="H191" s="191" t="s">
        <v>236</v>
      </c>
      <c r="I191" s="182" t="s">
        <v>27</v>
      </c>
      <c r="J191" s="182"/>
      <c r="K191" s="193">
        <f t="shared" si="19"/>
        <v>1</v>
      </c>
      <c r="L191" s="193" t="s">
        <v>31</v>
      </c>
      <c r="M191" s="193">
        <f t="shared" si="21"/>
        <v>1</v>
      </c>
      <c r="N191" s="193" t="s">
        <v>233</v>
      </c>
      <c r="O191" s="193">
        <f t="shared" si="22"/>
        <v>1</v>
      </c>
      <c r="P191" s="193" t="s">
        <v>195</v>
      </c>
      <c r="Q191" s="193" t="s">
        <v>31</v>
      </c>
      <c r="R191" s="193">
        <f t="shared" si="23"/>
        <v>1</v>
      </c>
      <c r="S191" s="193" t="s">
        <v>31</v>
      </c>
      <c r="T191" s="194">
        <v>44376</v>
      </c>
      <c r="U191" s="193" t="s">
        <v>233</v>
      </c>
      <c r="V191" s="193">
        <f t="shared" si="17"/>
        <v>1</v>
      </c>
      <c r="W191" s="193" t="s">
        <v>233</v>
      </c>
      <c r="X191" s="218" t="s">
        <v>554</v>
      </c>
      <c r="Y191" s="188"/>
      <c r="Z191" s="217"/>
      <c r="AA191" s="218" t="s">
        <v>545</v>
      </c>
    </row>
    <row r="192" spans="1:27" ht="30" hidden="1" customHeight="1" x14ac:dyDescent="0.3">
      <c r="A192" s="178">
        <f t="shared" si="20"/>
        <v>182</v>
      </c>
      <c r="B192" s="200" t="s">
        <v>546</v>
      </c>
      <c r="C192" s="191">
        <v>20.300999999999998</v>
      </c>
      <c r="D192" s="191">
        <v>20.481999999999999</v>
      </c>
      <c r="E192" s="192">
        <f t="shared" si="18"/>
        <v>0.18100000000000094</v>
      </c>
      <c r="F192" s="191" t="s">
        <v>26</v>
      </c>
      <c r="G192" s="182" t="s">
        <v>27</v>
      </c>
      <c r="H192" s="182"/>
      <c r="I192" s="191">
        <v>5</v>
      </c>
      <c r="J192" s="191" t="s">
        <v>236</v>
      </c>
      <c r="K192" s="193">
        <f t="shared" si="19"/>
        <v>1</v>
      </c>
      <c r="L192" s="193" t="s">
        <v>31</v>
      </c>
      <c r="M192" s="193">
        <f t="shared" si="21"/>
        <v>1</v>
      </c>
      <c r="N192" s="193" t="s">
        <v>233</v>
      </c>
      <c r="O192" s="193">
        <f t="shared" si="22"/>
        <v>1</v>
      </c>
      <c r="P192" s="193" t="s">
        <v>195</v>
      </c>
      <c r="Q192" s="193" t="s">
        <v>31</v>
      </c>
      <c r="R192" s="193">
        <f t="shared" si="23"/>
        <v>1</v>
      </c>
      <c r="S192" s="193" t="s">
        <v>31</v>
      </c>
      <c r="T192" s="194">
        <v>44376</v>
      </c>
      <c r="U192" s="193" t="s">
        <v>233</v>
      </c>
      <c r="V192" s="193">
        <f t="shared" si="17"/>
        <v>1</v>
      </c>
      <c r="W192" s="193" t="s">
        <v>233</v>
      </c>
      <c r="X192" s="218" t="s">
        <v>555</v>
      </c>
      <c r="Y192" s="188"/>
      <c r="Z192" s="217"/>
      <c r="AA192" s="218" t="s">
        <v>545</v>
      </c>
    </row>
    <row r="193" spans="1:27" ht="30" hidden="1" customHeight="1" x14ac:dyDescent="0.3">
      <c r="A193" s="178">
        <f t="shared" si="20"/>
        <v>183</v>
      </c>
      <c r="B193" s="200" t="s">
        <v>546</v>
      </c>
      <c r="C193" s="191">
        <v>25.379000000000001</v>
      </c>
      <c r="D193" s="191">
        <v>25.579000000000001</v>
      </c>
      <c r="E193" s="192">
        <f t="shared" si="18"/>
        <v>0.19999999999999929</v>
      </c>
      <c r="F193" s="191" t="s">
        <v>26</v>
      </c>
      <c r="G193" s="182" t="s">
        <v>27</v>
      </c>
      <c r="H193" s="182"/>
      <c r="I193" s="191">
        <v>5</v>
      </c>
      <c r="J193" s="191" t="s">
        <v>236</v>
      </c>
      <c r="K193" s="193">
        <f t="shared" si="19"/>
        <v>1</v>
      </c>
      <c r="L193" s="193" t="s">
        <v>31</v>
      </c>
      <c r="M193" s="193">
        <f t="shared" si="21"/>
        <v>1</v>
      </c>
      <c r="N193" s="193" t="s">
        <v>233</v>
      </c>
      <c r="O193" s="193">
        <f t="shared" si="22"/>
        <v>1</v>
      </c>
      <c r="P193" s="193" t="s">
        <v>195</v>
      </c>
      <c r="Q193" s="193" t="s">
        <v>31</v>
      </c>
      <c r="R193" s="193">
        <f t="shared" si="23"/>
        <v>1</v>
      </c>
      <c r="S193" s="193" t="s">
        <v>31</v>
      </c>
      <c r="T193" s="194">
        <v>44376</v>
      </c>
      <c r="U193" s="193" t="s">
        <v>233</v>
      </c>
      <c r="V193" s="193">
        <f t="shared" si="17"/>
        <v>1</v>
      </c>
      <c r="W193" s="193" t="s">
        <v>233</v>
      </c>
      <c r="X193" s="218" t="s">
        <v>556</v>
      </c>
      <c r="Y193" s="188"/>
      <c r="Z193" s="217"/>
      <c r="AA193" s="218" t="s">
        <v>545</v>
      </c>
    </row>
    <row r="194" spans="1:27" ht="30" hidden="1" customHeight="1" x14ac:dyDescent="0.3">
      <c r="A194" s="178">
        <f t="shared" si="20"/>
        <v>184</v>
      </c>
      <c r="B194" s="200" t="s">
        <v>546</v>
      </c>
      <c r="C194" s="191">
        <v>26.899000000000001</v>
      </c>
      <c r="D194" s="191">
        <v>26.992000000000001</v>
      </c>
      <c r="E194" s="192">
        <f t="shared" si="18"/>
        <v>9.2999999999999972E-2</v>
      </c>
      <c r="F194" s="191" t="s">
        <v>26</v>
      </c>
      <c r="G194" s="182" t="s">
        <v>27</v>
      </c>
      <c r="H194" s="182"/>
      <c r="I194" s="191">
        <v>6</v>
      </c>
      <c r="J194" s="191" t="s">
        <v>236</v>
      </c>
      <c r="K194" s="193">
        <f t="shared" si="19"/>
        <v>1</v>
      </c>
      <c r="L194" s="193" t="s">
        <v>31</v>
      </c>
      <c r="M194" s="193">
        <f>IF(L194="y",1,IF(L194="n/a",1,0))</f>
        <v>1</v>
      </c>
      <c r="N194" s="193" t="s">
        <v>233</v>
      </c>
      <c r="O194" s="193">
        <f>IF(N194="y",1,IF(N194="n/a",1,0))</f>
        <v>1</v>
      </c>
      <c r="P194" s="193" t="s">
        <v>195</v>
      </c>
      <c r="Q194" s="193" t="s">
        <v>31</v>
      </c>
      <c r="R194" s="193">
        <f>IF(Q194="y",1,IF(Q194="n/a",1,0))</f>
        <v>1</v>
      </c>
      <c r="S194" s="193" t="s">
        <v>31</v>
      </c>
      <c r="T194" s="194">
        <v>44376</v>
      </c>
      <c r="U194" s="193" t="s">
        <v>233</v>
      </c>
      <c r="V194" s="193">
        <f t="shared" si="17"/>
        <v>1</v>
      </c>
      <c r="W194" s="193" t="s">
        <v>233</v>
      </c>
      <c r="X194" s="218" t="s">
        <v>557</v>
      </c>
      <c r="Y194" s="188"/>
      <c r="Z194" s="217"/>
      <c r="AA194" s="218" t="s">
        <v>545</v>
      </c>
    </row>
    <row r="195" spans="1:27" ht="15" hidden="1" customHeight="1" x14ac:dyDescent="0.3">
      <c r="A195" s="178">
        <f t="shared" si="20"/>
        <v>185</v>
      </c>
      <c r="B195" s="179">
        <v>89040000</v>
      </c>
      <c r="C195" s="180">
        <v>5.8620000000000001</v>
      </c>
      <c r="D195" s="180">
        <v>5.9370000000000003</v>
      </c>
      <c r="E195" s="181">
        <f t="shared" si="18"/>
        <v>7.5000000000000178E-2</v>
      </c>
      <c r="F195" s="180" t="s">
        <v>26</v>
      </c>
      <c r="G195" s="182" t="s">
        <v>27</v>
      </c>
      <c r="H195" s="182"/>
      <c r="I195" s="180">
        <v>5</v>
      </c>
      <c r="J195" s="180" t="s">
        <v>236</v>
      </c>
      <c r="K195" s="183">
        <f t="shared" si="19"/>
        <v>1</v>
      </c>
      <c r="L195" s="183" t="s">
        <v>31</v>
      </c>
      <c r="M195" s="183">
        <f>IF(L195="Y",1,IF(L195="n/a",1,0))</f>
        <v>1</v>
      </c>
      <c r="N195" s="183" t="s">
        <v>233</v>
      </c>
      <c r="O195" s="183">
        <f>IF(N195="Y",1,IF(N195="n/a",1,0))</f>
        <v>1</v>
      </c>
      <c r="P195" s="183" t="s">
        <v>195</v>
      </c>
      <c r="Q195" s="183" t="s">
        <v>31</v>
      </c>
      <c r="R195" s="183">
        <f>IF(Q195="Y",1,IF(Q195="n/a",1,0))</f>
        <v>1</v>
      </c>
      <c r="S195" s="183" t="s">
        <v>31</v>
      </c>
      <c r="T195" s="184">
        <v>44376</v>
      </c>
      <c r="U195" s="183" t="s">
        <v>233</v>
      </c>
      <c r="V195" s="183">
        <f t="shared" si="17"/>
        <v>1</v>
      </c>
      <c r="W195" s="183" t="s">
        <v>31</v>
      </c>
      <c r="X195" s="219"/>
      <c r="Y195" s="188"/>
      <c r="Z195" s="217"/>
      <c r="AA195" s="218" t="s">
        <v>545</v>
      </c>
    </row>
    <row r="196" spans="1:27" ht="15" hidden="1" customHeight="1" x14ac:dyDescent="0.3">
      <c r="A196" s="178">
        <f t="shared" si="20"/>
        <v>186</v>
      </c>
      <c r="B196" s="215" t="s">
        <v>558</v>
      </c>
      <c r="C196" s="216">
        <v>6.38</v>
      </c>
      <c r="D196" s="216">
        <v>6.4119999999999999</v>
      </c>
      <c r="E196" s="181">
        <f t="shared" si="18"/>
        <v>3.2000000000000028E-2</v>
      </c>
      <c r="F196" s="216" t="s">
        <v>32</v>
      </c>
      <c r="G196" s="180">
        <v>5</v>
      </c>
      <c r="H196" s="180" t="s">
        <v>232</v>
      </c>
      <c r="I196" s="182" t="s">
        <v>27</v>
      </c>
      <c r="J196" s="182"/>
      <c r="K196" s="183">
        <f t="shared" si="19"/>
        <v>1</v>
      </c>
      <c r="L196" s="183" t="s">
        <v>233</v>
      </c>
      <c r="M196" s="183">
        <f>IF(L196="Y",1,IF(L196="n/a",1,0))</f>
        <v>1</v>
      </c>
      <c r="N196" s="183" t="s">
        <v>233</v>
      </c>
      <c r="O196" s="183">
        <f>IF(N196="Y",1,IF(N196="n/a",1,0))</f>
        <v>1</v>
      </c>
      <c r="P196" s="183" t="s">
        <v>195</v>
      </c>
      <c r="Q196" s="183" t="s">
        <v>31</v>
      </c>
      <c r="R196" s="183">
        <f>IF(Q196="Y",1,IF(Q196="n/a",1,0))</f>
        <v>1</v>
      </c>
      <c r="S196" s="183" t="s">
        <v>31</v>
      </c>
      <c r="T196" s="184">
        <v>44376</v>
      </c>
      <c r="U196" s="183" t="s">
        <v>233</v>
      </c>
      <c r="V196" s="183">
        <f t="shared" si="17"/>
        <v>1</v>
      </c>
      <c r="W196" s="183" t="s">
        <v>31</v>
      </c>
      <c r="X196" s="219"/>
      <c r="Y196" s="188"/>
      <c r="Z196" s="217"/>
      <c r="AA196" s="218" t="s">
        <v>545</v>
      </c>
    </row>
    <row r="197" spans="1:27" ht="15" hidden="1" customHeight="1" x14ac:dyDescent="0.3">
      <c r="A197" s="178">
        <f t="shared" si="20"/>
        <v>187</v>
      </c>
      <c r="B197" s="179" t="s">
        <v>558</v>
      </c>
      <c r="C197" s="180">
        <v>6.7089999999999996</v>
      </c>
      <c r="D197" s="180">
        <v>7.1689999999999996</v>
      </c>
      <c r="E197" s="181">
        <f t="shared" si="18"/>
        <v>0.45999999999999996</v>
      </c>
      <c r="F197" s="180" t="s">
        <v>26</v>
      </c>
      <c r="G197" s="182" t="s">
        <v>27</v>
      </c>
      <c r="H197" s="182"/>
      <c r="I197" s="180">
        <v>5</v>
      </c>
      <c r="J197" s="180" t="s">
        <v>236</v>
      </c>
      <c r="K197" s="183">
        <f t="shared" si="19"/>
        <v>1</v>
      </c>
      <c r="L197" s="183" t="s">
        <v>31</v>
      </c>
      <c r="M197" s="183">
        <f>IF(L197="Y",1,IF(L197="n/a",1,0))</f>
        <v>1</v>
      </c>
      <c r="N197" s="183" t="s">
        <v>233</v>
      </c>
      <c r="O197" s="183">
        <f>IF(N197="Y",1,IF(N197="n/a",1,0))</f>
        <v>1</v>
      </c>
      <c r="P197" s="183" t="s">
        <v>195</v>
      </c>
      <c r="Q197" s="183" t="s">
        <v>31</v>
      </c>
      <c r="R197" s="183">
        <f>IF(Q197="Y",1,IF(Q197="n/a",1,0))</f>
        <v>1</v>
      </c>
      <c r="S197" s="183" t="s">
        <v>31</v>
      </c>
      <c r="T197" s="184">
        <v>44376</v>
      </c>
      <c r="U197" s="183" t="s">
        <v>233</v>
      </c>
      <c r="V197" s="183">
        <f t="shared" si="17"/>
        <v>1</v>
      </c>
      <c r="W197" s="183" t="s">
        <v>31</v>
      </c>
      <c r="X197" s="219"/>
      <c r="Y197" s="188"/>
      <c r="Z197" s="217"/>
      <c r="AA197" s="218" t="s">
        <v>545</v>
      </c>
    </row>
    <row r="198" spans="1:27" ht="15" hidden="1" customHeight="1" x14ac:dyDescent="0.3">
      <c r="A198" s="178">
        <f t="shared" si="20"/>
        <v>188</v>
      </c>
      <c r="B198" s="200">
        <v>89060000</v>
      </c>
      <c r="C198" s="191">
        <v>26.122</v>
      </c>
      <c r="D198" s="191">
        <v>29.02</v>
      </c>
      <c r="E198" s="192">
        <f t="shared" si="18"/>
        <v>2.8979999999999997</v>
      </c>
      <c r="F198" s="191" t="s">
        <v>32</v>
      </c>
      <c r="G198" s="191">
        <v>7</v>
      </c>
      <c r="H198" s="191" t="s">
        <v>232</v>
      </c>
      <c r="I198" s="182" t="s">
        <v>27</v>
      </c>
      <c r="J198" s="182"/>
      <c r="K198" s="193">
        <f t="shared" si="19"/>
        <v>1</v>
      </c>
      <c r="L198" s="193" t="s">
        <v>233</v>
      </c>
      <c r="M198" s="193">
        <f>IF(L198="Y",1,IF(L198="n/a",1,0))</f>
        <v>1</v>
      </c>
      <c r="N198" s="193" t="s">
        <v>233</v>
      </c>
      <c r="O198" s="193">
        <f>IF(N198="Y",1,IF(N198="n/a",1,0))</f>
        <v>1</v>
      </c>
      <c r="P198" s="193" t="s">
        <v>233</v>
      </c>
      <c r="Q198" s="193" t="s">
        <v>233</v>
      </c>
      <c r="R198" s="193">
        <f>IF(Q198="Y",1,IF(Q198="n/a",1,0))</f>
        <v>1</v>
      </c>
      <c r="S198" s="193" t="s">
        <v>31</v>
      </c>
      <c r="T198" s="194">
        <v>44376</v>
      </c>
      <c r="U198" s="193" t="s">
        <v>233</v>
      </c>
      <c r="V198" s="193">
        <f t="shared" si="17"/>
        <v>1</v>
      </c>
      <c r="W198" s="193" t="s">
        <v>31</v>
      </c>
      <c r="X198" s="218"/>
      <c r="Y198" s="188"/>
      <c r="Z198" s="217"/>
      <c r="AA198" s="218" t="s">
        <v>545</v>
      </c>
    </row>
    <row r="199" spans="1:27" ht="15" hidden="1" customHeight="1" x14ac:dyDescent="0.3">
      <c r="A199" s="178">
        <f t="shared" si="20"/>
        <v>189</v>
      </c>
      <c r="B199" s="179">
        <v>89070000</v>
      </c>
      <c r="C199" s="180">
        <v>14.948</v>
      </c>
      <c r="D199" s="180">
        <v>15.676</v>
      </c>
      <c r="E199" s="181">
        <f t="shared" si="18"/>
        <v>0.72799999999999976</v>
      </c>
      <c r="F199" s="180" t="s">
        <v>26</v>
      </c>
      <c r="G199" s="182" t="s">
        <v>27</v>
      </c>
      <c r="H199" s="182"/>
      <c r="I199" s="180">
        <v>6</v>
      </c>
      <c r="J199" s="180" t="s">
        <v>236</v>
      </c>
      <c r="K199" s="183">
        <f t="shared" si="19"/>
        <v>1</v>
      </c>
      <c r="L199" s="183" t="s">
        <v>31</v>
      </c>
      <c r="M199" s="183">
        <f>IF(L199="y",1,IF(L199="n/a",1,0))</f>
        <v>1</v>
      </c>
      <c r="N199" s="183" t="s">
        <v>233</v>
      </c>
      <c r="O199" s="183">
        <f>IF(N199="y",1,IF(N199="n/a",1,0))</f>
        <v>1</v>
      </c>
      <c r="P199" s="183" t="s">
        <v>233</v>
      </c>
      <c r="Q199" s="183" t="s">
        <v>233</v>
      </c>
      <c r="R199" s="183">
        <f>IF(Q199="y",1,IF(Q199="n/a",1,0))</f>
        <v>1</v>
      </c>
      <c r="S199" s="183" t="s">
        <v>31</v>
      </c>
      <c r="T199" s="184">
        <v>44376</v>
      </c>
      <c r="U199" s="183" t="s">
        <v>233</v>
      </c>
      <c r="V199" s="183">
        <f t="shared" si="17"/>
        <v>1</v>
      </c>
      <c r="W199" s="183" t="s">
        <v>31</v>
      </c>
      <c r="X199" s="219"/>
      <c r="Y199" s="188"/>
      <c r="Z199" s="217"/>
      <c r="AA199" s="218" t="s">
        <v>545</v>
      </c>
    </row>
    <row r="200" spans="1:27" ht="15" hidden="1" customHeight="1" x14ac:dyDescent="0.3">
      <c r="A200" s="178">
        <f t="shared" si="20"/>
        <v>190</v>
      </c>
      <c r="B200" s="179" t="s">
        <v>559</v>
      </c>
      <c r="C200" s="180">
        <v>15.975</v>
      </c>
      <c r="D200" s="180">
        <v>16.54</v>
      </c>
      <c r="E200" s="181">
        <f t="shared" si="18"/>
        <v>0.5649999999999995</v>
      </c>
      <c r="F200" s="180" t="s">
        <v>32</v>
      </c>
      <c r="G200" s="180">
        <v>6</v>
      </c>
      <c r="H200" s="180" t="s">
        <v>232</v>
      </c>
      <c r="I200" s="182" t="s">
        <v>27</v>
      </c>
      <c r="J200" s="182"/>
      <c r="K200" s="183">
        <f t="shared" si="19"/>
        <v>1</v>
      </c>
      <c r="L200" s="183" t="s">
        <v>233</v>
      </c>
      <c r="M200" s="183">
        <f>IF(L200="y",1,IF(L200="n/a",1,0))</f>
        <v>1</v>
      </c>
      <c r="N200" s="183" t="s">
        <v>233</v>
      </c>
      <c r="O200" s="183">
        <f>IF(N200="y",1,IF(N200="n/a",1,0))</f>
        <v>1</v>
      </c>
      <c r="P200" s="183" t="s">
        <v>233</v>
      </c>
      <c r="Q200" s="183" t="s">
        <v>233</v>
      </c>
      <c r="R200" s="183">
        <f>IF(Q200="y",1,IF(Q200="n/a",1,0))</f>
        <v>1</v>
      </c>
      <c r="S200" s="183" t="s">
        <v>31</v>
      </c>
      <c r="T200" s="184">
        <v>44376</v>
      </c>
      <c r="U200" s="183" t="s">
        <v>233</v>
      </c>
      <c r="V200" s="183">
        <f t="shared" si="17"/>
        <v>1</v>
      </c>
      <c r="W200" s="183" t="s">
        <v>31</v>
      </c>
      <c r="X200" s="219"/>
      <c r="Y200" s="188"/>
      <c r="Z200" s="217"/>
      <c r="AA200" s="218" t="s">
        <v>545</v>
      </c>
    </row>
    <row r="201" spans="1:27" ht="15" hidden="1" customHeight="1" x14ac:dyDescent="0.3">
      <c r="A201" s="178">
        <f t="shared" si="20"/>
        <v>191</v>
      </c>
      <c r="B201" s="200">
        <v>89090000</v>
      </c>
      <c r="C201" s="191">
        <v>6.5549999999999997</v>
      </c>
      <c r="D201" s="191">
        <v>6.851</v>
      </c>
      <c r="E201" s="192">
        <f t="shared" si="18"/>
        <v>0.29600000000000026</v>
      </c>
      <c r="F201" s="191" t="s">
        <v>26</v>
      </c>
      <c r="G201" s="182" t="s">
        <v>27</v>
      </c>
      <c r="H201" s="182"/>
      <c r="I201" s="191">
        <v>5</v>
      </c>
      <c r="J201" s="191" t="s">
        <v>236</v>
      </c>
      <c r="K201" s="193">
        <f t="shared" si="19"/>
        <v>1</v>
      </c>
      <c r="L201" s="193" t="s">
        <v>31</v>
      </c>
      <c r="M201" s="193">
        <f>IF(L201="y",1,IF(L201="n/a",1,0))</f>
        <v>1</v>
      </c>
      <c r="N201" s="193" t="s">
        <v>31</v>
      </c>
      <c r="O201" s="193">
        <f>IF(N201="y",1,IF(N201="n/a",1,0))</f>
        <v>1</v>
      </c>
      <c r="P201" s="193" t="s">
        <v>195</v>
      </c>
      <c r="Q201" s="193" t="s">
        <v>31</v>
      </c>
      <c r="R201" s="193">
        <f>IF(Q201="y",1,IF(Q201="n/a",1,0))</f>
        <v>1</v>
      </c>
      <c r="S201" s="193" t="s">
        <v>31</v>
      </c>
      <c r="T201" s="194">
        <v>44376</v>
      </c>
      <c r="U201" s="193" t="s">
        <v>233</v>
      </c>
      <c r="V201" s="193">
        <f t="shared" si="17"/>
        <v>1</v>
      </c>
      <c r="W201" s="193" t="s">
        <v>31</v>
      </c>
      <c r="X201" s="218"/>
      <c r="Y201" s="188"/>
      <c r="Z201" s="217"/>
      <c r="AA201" s="218" t="s">
        <v>545</v>
      </c>
    </row>
    <row r="202" spans="1:27" ht="15" hidden="1" customHeight="1" x14ac:dyDescent="0.3">
      <c r="A202" s="178">
        <f t="shared" si="20"/>
        <v>192</v>
      </c>
      <c r="B202" s="200" t="s">
        <v>560</v>
      </c>
      <c r="C202" s="191">
        <v>9.3960000000000008</v>
      </c>
      <c r="D202" s="191">
        <v>9.6929999999999996</v>
      </c>
      <c r="E202" s="192">
        <f t="shared" si="18"/>
        <v>0.29699999999999882</v>
      </c>
      <c r="F202" s="191" t="s">
        <v>26</v>
      </c>
      <c r="G202" s="182" t="s">
        <v>27</v>
      </c>
      <c r="H202" s="182"/>
      <c r="I202" s="191">
        <v>5</v>
      </c>
      <c r="J202" s="191" t="s">
        <v>236</v>
      </c>
      <c r="K202" s="193">
        <f t="shared" si="19"/>
        <v>1</v>
      </c>
      <c r="L202" s="193" t="s">
        <v>31</v>
      </c>
      <c r="M202" s="193">
        <f>IF(L202="y",1,IF(L202="n/a",1,0))</f>
        <v>1</v>
      </c>
      <c r="N202" s="193" t="s">
        <v>31</v>
      </c>
      <c r="O202" s="193">
        <f>IF(N202="y",1,IF(N202="n/a",1,0))</f>
        <v>1</v>
      </c>
      <c r="P202" s="193" t="s">
        <v>195</v>
      </c>
      <c r="Q202" s="193" t="s">
        <v>31</v>
      </c>
      <c r="R202" s="193">
        <f>IF(Q202="y",1,IF(Q202="n/a",1,0))</f>
        <v>1</v>
      </c>
      <c r="S202" s="193" t="s">
        <v>31</v>
      </c>
      <c r="T202" s="194">
        <v>44376</v>
      </c>
      <c r="U202" s="193" t="s">
        <v>233</v>
      </c>
      <c r="V202" s="193">
        <f t="shared" si="17"/>
        <v>1</v>
      </c>
      <c r="W202" s="193" t="s">
        <v>31</v>
      </c>
      <c r="X202" s="218"/>
      <c r="Y202" s="188"/>
      <c r="Z202" s="217"/>
      <c r="AA202" s="218" t="s">
        <v>545</v>
      </c>
    </row>
    <row r="203" spans="1:27" ht="30" hidden="1" customHeight="1" x14ac:dyDescent="0.3">
      <c r="A203" s="178">
        <f t="shared" si="20"/>
        <v>193</v>
      </c>
      <c r="B203" s="200" t="s">
        <v>560</v>
      </c>
      <c r="C203" s="191">
        <v>12.577999999999999</v>
      </c>
      <c r="D203" s="191">
        <v>13.206</v>
      </c>
      <c r="E203" s="192">
        <f t="shared" si="18"/>
        <v>0.62800000000000011</v>
      </c>
      <c r="F203" s="191" t="s">
        <v>26</v>
      </c>
      <c r="G203" s="182" t="s">
        <v>27</v>
      </c>
      <c r="H203" s="182"/>
      <c r="I203" s="191">
        <v>8</v>
      </c>
      <c r="J203" s="191" t="s">
        <v>232</v>
      </c>
      <c r="K203" s="193">
        <f t="shared" si="19"/>
        <v>1</v>
      </c>
      <c r="L203" s="193" t="s">
        <v>233</v>
      </c>
      <c r="M203" s="193">
        <f>IF(L203="y",1,IF(L203="n/a",1,0))</f>
        <v>1</v>
      </c>
      <c r="N203" s="193" t="s">
        <v>233</v>
      </c>
      <c r="O203" s="193">
        <f>IF(N203="y",1,IF(N203="n/a",1,0))</f>
        <v>1</v>
      </c>
      <c r="P203" s="193" t="s">
        <v>233</v>
      </c>
      <c r="Q203" s="193" t="s">
        <v>233</v>
      </c>
      <c r="R203" s="193">
        <f>IF(Q203="y",1,IF(Q203="n/a",1,0))</f>
        <v>1</v>
      </c>
      <c r="S203" s="193" t="s">
        <v>31</v>
      </c>
      <c r="T203" s="194">
        <v>44376</v>
      </c>
      <c r="U203" s="193" t="s">
        <v>233</v>
      </c>
      <c r="V203" s="193">
        <f t="shared" ref="V203:V266" si="24">IF(U203="Y",1,IF(U203="n/a",1,0))</f>
        <v>1</v>
      </c>
      <c r="W203" s="193" t="s">
        <v>31</v>
      </c>
      <c r="X203" s="218" t="s">
        <v>561</v>
      </c>
      <c r="Y203" s="188"/>
      <c r="Z203" s="217"/>
      <c r="AA203" s="218" t="s">
        <v>545</v>
      </c>
    </row>
    <row r="204" spans="1:27" ht="15" hidden="1" customHeight="1" x14ac:dyDescent="0.3">
      <c r="A204" s="178">
        <f t="shared" si="20"/>
        <v>194</v>
      </c>
      <c r="B204" s="200" t="s">
        <v>560</v>
      </c>
      <c r="C204" s="191">
        <v>13.747999999999999</v>
      </c>
      <c r="D204" s="191">
        <v>13.845000000000001</v>
      </c>
      <c r="E204" s="192">
        <f t="shared" ref="E204:E267" si="25">D204-C204</f>
        <v>9.7000000000001307E-2</v>
      </c>
      <c r="F204" s="191" t="s">
        <v>32</v>
      </c>
      <c r="G204" s="191">
        <v>10</v>
      </c>
      <c r="H204" s="191" t="s">
        <v>232</v>
      </c>
      <c r="I204" s="182" t="s">
        <v>27</v>
      </c>
      <c r="J204" s="182"/>
      <c r="K204" s="193">
        <f t="shared" ref="K204:K267" si="26">IF($F204="L",IF(G204&gt;=5,1,0),IF($F204="R",IF($I204&gt;=5,1,0),0))</f>
        <v>1</v>
      </c>
      <c r="L204" s="193" t="s">
        <v>233</v>
      </c>
      <c r="M204" s="193">
        <f>IF(L204="Y",1,IF(L204="n/a",1,0))</f>
        <v>1</v>
      </c>
      <c r="N204" s="193" t="s">
        <v>233</v>
      </c>
      <c r="O204" s="193">
        <f>IF(N204="Y",1,IF(N204="n/a",1,0))</f>
        <v>1</v>
      </c>
      <c r="P204" s="193" t="s">
        <v>195</v>
      </c>
      <c r="Q204" s="193" t="s">
        <v>31</v>
      </c>
      <c r="R204" s="193">
        <f>IF(Q204="Y",1,IF(Q204="n/a",1,0))</f>
        <v>1</v>
      </c>
      <c r="S204" s="193" t="s">
        <v>31</v>
      </c>
      <c r="T204" s="194">
        <v>44376</v>
      </c>
      <c r="U204" s="193" t="s">
        <v>233</v>
      </c>
      <c r="V204" s="193">
        <f t="shared" si="24"/>
        <v>1</v>
      </c>
      <c r="W204" s="193" t="s">
        <v>31</v>
      </c>
      <c r="X204" s="218" t="s">
        <v>562</v>
      </c>
      <c r="Y204" s="188"/>
      <c r="Z204" s="217"/>
      <c r="AA204" s="218" t="s">
        <v>545</v>
      </c>
    </row>
    <row r="205" spans="1:27" ht="15" hidden="1" customHeight="1" x14ac:dyDescent="0.3">
      <c r="A205" s="178">
        <f t="shared" ref="A205:A268" si="27">A204+1</f>
        <v>195</v>
      </c>
      <c r="B205" s="179">
        <v>89092000</v>
      </c>
      <c r="C205" s="180">
        <v>2.69</v>
      </c>
      <c r="D205" s="180">
        <v>2.7480000000000002</v>
      </c>
      <c r="E205" s="181">
        <f t="shared" si="25"/>
        <v>5.8000000000000274E-2</v>
      </c>
      <c r="F205" s="180" t="s">
        <v>32</v>
      </c>
      <c r="G205" s="180">
        <v>8</v>
      </c>
      <c r="H205" s="180" t="s">
        <v>232</v>
      </c>
      <c r="I205" s="182" t="s">
        <v>27</v>
      </c>
      <c r="J205" s="182"/>
      <c r="K205" s="183">
        <f t="shared" si="26"/>
        <v>1</v>
      </c>
      <c r="L205" s="183" t="s">
        <v>31</v>
      </c>
      <c r="M205" s="183">
        <f>IF(L205="Y",1,IF(L205="n/a",1,0))</f>
        <v>1</v>
      </c>
      <c r="N205" s="183" t="s">
        <v>31</v>
      </c>
      <c r="O205" s="183">
        <f>IF(N205="Y",1,IF(N205="n/a",1,0))</f>
        <v>1</v>
      </c>
      <c r="P205" s="183" t="s">
        <v>195</v>
      </c>
      <c r="Q205" s="183" t="s">
        <v>31</v>
      </c>
      <c r="R205" s="183">
        <f>IF(Q205="Y",1,IF(Q205="n/a",1,0))</f>
        <v>1</v>
      </c>
      <c r="S205" s="183" t="s">
        <v>31</v>
      </c>
      <c r="T205" s="184">
        <v>44376</v>
      </c>
      <c r="U205" s="183" t="s">
        <v>233</v>
      </c>
      <c r="V205" s="183">
        <f t="shared" si="24"/>
        <v>1</v>
      </c>
      <c r="W205" s="183" t="s">
        <v>31</v>
      </c>
      <c r="X205" s="219"/>
      <c r="Y205" s="188"/>
      <c r="Z205" s="217"/>
      <c r="AA205" s="218" t="s">
        <v>545</v>
      </c>
    </row>
    <row r="206" spans="1:27" ht="15" hidden="1" customHeight="1" x14ac:dyDescent="0.3">
      <c r="A206" s="178">
        <f t="shared" si="27"/>
        <v>196</v>
      </c>
      <c r="B206" s="200">
        <v>89530000</v>
      </c>
      <c r="C206" s="191">
        <v>0.23</v>
      </c>
      <c r="D206" s="191">
        <v>0.29899999999999999</v>
      </c>
      <c r="E206" s="192">
        <f t="shared" si="25"/>
        <v>6.8999999999999978E-2</v>
      </c>
      <c r="F206" s="191" t="s">
        <v>26</v>
      </c>
      <c r="G206" s="182" t="s">
        <v>27</v>
      </c>
      <c r="H206" s="182"/>
      <c r="I206" s="191">
        <v>7</v>
      </c>
      <c r="J206" s="191" t="s">
        <v>232</v>
      </c>
      <c r="K206" s="193">
        <f t="shared" si="26"/>
        <v>1</v>
      </c>
      <c r="L206" s="193" t="s">
        <v>233</v>
      </c>
      <c r="M206" s="193">
        <f>IF(L206="y",1,IF(L206="n/a",1,0))</f>
        <v>1</v>
      </c>
      <c r="N206" s="193" t="s">
        <v>233</v>
      </c>
      <c r="O206" s="193">
        <f>IF(N206="y",1,IF(N206="n/a",1,0))</f>
        <v>1</v>
      </c>
      <c r="P206" s="193" t="s">
        <v>233</v>
      </c>
      <c r="Q206" s="193" t="s">
        <v>233</v>
      </c>
      <c r="R206" s="193">
        <f>IF(Q206="y",1,IF(Q206="n/a",1,0))</f>
        <v>1</v>
      </c>
      <c r="S206" s="193" t="s">
        <v>31</v>
      </c>
      <c r="T206" s="194">
        <v>44376</v>
      </c>
      <c r="U206" s="193" t="s">
        <v>233</v>
      </c>
      <c r="V206" s="193">
        <f t="shared" si="24"/>
        <v>1</v>
      </c>
      <c r="W206" s="193" t="s">
        <v>31</v>
      </c>
      <c r="X206" s="218"/>
      <c r="Y206" s="188"/>
      <c r="Z206" s="217"/>
      <c r="AA206" s="218" t="s">
        <v>545</v>
      </c>
    </row>
    <row r="207" spans="1:27" ht="15" hidden="1" customHeight="1" x14ac:dyDescent="0.3">
      <c r="A207" s="178">
        <f t="shared" si="27"/>
        <v>197</v>
      </c>
      <c r="B207" s="200" t="s">
        <v>563</v>
      </c>
      <c r="C207" s="191">
        <v>1.0669999999999999</v>
      </c>
      <c r="D207" s="191">
        <v>1.121</v>
      </c>
      <c r="E207" s="192">
        <f t="shared" si="25"/>
        <v>5.4000000000000048E-2</v>
      </c>
      <c r="F207" s="191" t="s">
        <v>32</v>
      </c>
      <c r="G207" s="191">
        <v>6</v>
      </c>
      <c r="H207" s="191" t="s">
        <v>232</v>
      </c>
      <c r="I207" s="182" t="s">
        <v>27</v>
      </c>
      <c r="J207" s="182"/>
      <c r="K207" s="193">
        <f t="shared" si="26"/>
        <v>1</v>
      </c>
      <c r="L207" s="193" t="s">
        <v>233</v>
      </c>
      <c r="M207" s="193">
        <f>IF(L207="Y",1,IF(L207="n/a",1,0))</f>
        <v>1</v>
      </c>
      <c r="N207" s="193" t="s">
        <v>233</v>
      </c>
      <c r="O207" s="193">
        <f>IF(N207="Y",1,IF(N207="n/a",1,0))</f>
        <v>1</v>
      </c>
      <c r="P207" s="193" t="s">
        <v>195</v>
      </c>
      <c r="Q207" s="193" t="s">
        <v>31</v>
      </c>
      <c r="R207" s="193">
        <f>IF(Q207="Y",1,IF(Q207="n/a",1,0))</f>
        <v>1</v>
      </c>
      <c r="S207" s="193" t="s">
        <v>31</v>
      </c>
      <c r="T207" s="194">
        <v>44376</v>
      </c>
      <c r="U207" s="193" t="s">
        <v>233</v>
      </c>
      <c r="V207" s="193">
        <f t="shared" si="24"/>
        <v>1</v>
      </c>
      <c r="W207" s="193" t="s">
        <v>31</v>
      </c>
      <c r="X207" s="218"/>
      <c r="Y207" s="188"/>
      <c r="Z207" s="217"/>
      <c r="AA207" s="218" t="s">
        <v>545</v>
      </c>
    </row>
    <row r="208" spans="1:27" ht="15" hidden="1" customHeight="1" x14ac:dyDescent="0.3">
      <c r="A208" s="178">
        <f t="shared" si="27"/>
        <v>198</v>
      </c>
      <c r="B208" s="200" t="s">
        <v>563</v>
      </c>
      <c r="C208" s="191">
        <v>1.2150000000000001</v>
      </c>
      <c r="D208" s="191">
        <v>1.329</v>
      </c>
      <c r="E208" s="192">
        <f t="shared" si="25"/>
        <v>0.11399999999999988</v>
      </c>
      <c r="F208" s="191" t="s">
        <v>32</v>
      </c>
      <c r="G208" s="191">
        <v>6</v>
      </c>
      <c r="H208" s="191" t="s">
        <v>236</v>
      </c>
      <c r="I208" s="182" t="s">
        <v>27</v>
      </c>
      <c r="J208" s="182"/>
      <c r="K208" s="193">
        <f t="shared" si="26"/>
        <v>1</v>
      </c>
      <c r="L208" s="193" t="s">
        <v>31</v>
      </c>
      <c r="M208" s="193">
        <f>IF(L208="y",1,IF(L208="n/a",1,0))</f>
        <v>1</v>
      </c>
      <c r="N208" s="193" t="s">
        <v>31</v>
      </c>
      <c r="O208" s="193">
        <f>IF(N208="y",1,IF(N208="n/a",1,0))</f>
        <v>1</v>
      </c>
      <c r="P208" s="193" t="s">
        <v>195</v>
      </c>
      <c r="Q208" s="193" t="s">
        <v>31</v>
      </c>
      <c r="R208" s="193">
        <f>IF(Q208="y",1,IF(Q208="n/a",1,0))</f>
        <v>1</v>
      </c>
      <c r="S208" s="193" t="s">
        <v>31</v>
      </c>
      <c r="T208" s="194">
        <v>44376</v>
      </c>
      <c r="U208" s="193" t="s">
        <v>233</v>
      </c>
      <c r="V208" s="193">
        <f t="shared" si="24"/>
        <v>1</v>
      </c>
      <c r="W208" s="193" t="s">
        <v>31</v>
      </c>
      <c r="X208" s="218"/>
      <c r="Y208" s="188"/>
      <c r="Z208" s="217"/>
      <c r="AA208" s="218" t="s">
        <v>545</v>
      </c>
    </row>
    <row r="209" spans="1:27" ht="57.6" x14ac:dyDescent="0.3">
      <c r="A209" s="178">
        <f t="shared" si="27"/>
        <v>199</v>
      </c>
      <c r="B209" s="200" t="s">
        <v>563</v>
      </c>
      <c r="C209" s="191">
        <v>1.716</v>
      </c>
      <c r="D209" s="191">
        <v>2.2130000000000001</v>
      </c>
      <c r="E209" s="192">
        <f t="shared" si="25"/>
        <v>0.49700000000000011</v>
      </c>
      <c r="F209" s="191" t="s">
        <v>32</v>
      </c>
      <c r="G209" s="191">
        <v>7</v>
      </c>
      <c r="H209" s="191" t="s">
        <v>232</v>
      </c>
      <c r="I209" s="182" t="s">
        <v>27</v>
      </c>
      <c r="J209" s="182"/>
      <c r="K209" s="193">
        <f t="shared" si="26"/>
        <v>1</v>
      </c>
      <c r="L209" s="193" t="s">
        <v>233</v>
      </c>
      <c r="M209" s="193">
        <f>IF(L209="Y",1,IF(L209="n/a",1,0))</f>
        <v>1</v>
      </c>
      <c r="N209" s="193" t="s">
        <v>195</v>
      </c>
      <c r="O209" s="193">
        <f>IF(N209="Y",1,IF(N209="n/a",1,0))</f>
        <v>0</v>
      </c>
      <c r="P209" s="193" t="s">
        <v>233</v>
      </c>
      <c r="Q209" s="193" t="s">
        <v>233</v>
      </c>
      <c r="R209" s="193">
        <f>IF(Q209="Y",1,IF(Q209="n/a",1,0))</f>
        <v>1</v>
      </c>
      <c r="S209" s="193" t="s">
        <v>31</v>
      </c>
      <c r="T209" s="194">
        <v>44377</v>
      </c>
      <c r="U209" s="193" t="s">
        <v>195</v>
      </c>
      <c r="V209" s="193">
        <f t="shared" si="24"/>
        <v>0</v>
      </c>
      <c r="W209" s="193" t="s">
        <v>233</v>
      </c>
      <c r="X209" s="218" t="s">
        <v>564</v>
      </c>
      <c r="Y209" s="196"/>
      <c r="Z209" s="217" t="s">
        <v>531</v>
      </c>
      <c r="AA209" s="218" t="s">
        <v>545</v>
      </c>
    </row>
    <row r="210" spans="1:27" hidden="1" x14ac:dyDescent="0.3">
      <c r="A210" s="178">
        <f t="shared" si="27"/>
        <v>200</v>
      </c>
      <c r="B210" s="179">
        <v>93000102</v>
      </c>
      <c r="C210" s="180">
        <v>1.258</v>
      </c>
      <c r="D210" s="180">
        <v>1.4159999999999999</v>
      </c>
      <c r="E210" s="181">
        <f t="shared" si="25"/>
        <v>0.15799999999999992</v>
      </c>
      <c r="F210" s="180" t="s">
        <v>32</v>
      </c>
      <c r="G210" s="180">
        <v>5</v>
      </c>
      <c r="H210" s="180"/>
      <c r="I210" s="182" t="s">
        <v>27</v>
      </c>
      <c r="J210" s="182"/>
      <c r="K210" s="183">
        <f t="shared" si="26"/>
        <v>1</v>
      </c>
      <c r="L210" s="183" t="s">
        <v>31</v>
      </c>
      <c r="M210" s="183">
        <f>IF(L210="Y",1,IF(L210="n/a",1,0))</f>
        <v>1</v>
      </c>
      <c r="N210" s="183" t="s">
        <v>31</v>
      </c>
      <c r="O210" s="183">
        <f>IF(N210="Y",1,IF(N210="n/a",1,0))</f>
        <v>1</v>
      </c>
      <c r="P210" s="183" t="s">
        <v>31</v>
      </c>
      <c r="Q210" s="183" t="s">
        <v>31</v>
      </c>
      <c r="R210" s="183">
        <f>IF(Q210="Y",1,IF(Q210="n/a",1,0))</f>
        <v>1</v>
      </c>
      <c r="S210" s="183" t="s">
        <v>31</v>
      </c>
      <c r="T210" s="184">
        <v>44400</v>
      </c>
      <c r="U210" s="183" t="s">
        <v>31</v>
      </c>
      <c r="V210" s="183">
        <f t="shared" si="24"/>
        <v>1</v>
      </c>
      <c r="W210" s="183" t="s">
        <v>31</v>
      </c>
      <c r="X210" s="234" t="s">
        <v>565</v>
      </c>
      <c r="Y210" s="234"/>
      <c r="Z210" s="234"/>
      <c r="AA210" s="234"/>
    </row>
    <row r="211" spans="1:27" hidden="1" x14ac:dyDescent="0.3">
      <c r="A211" s="178">
        <f t="shared" si="27"/>
        <v>201</v>
      </c>
      <c r="B211" s="179" t="s">
        <v>566</v>
      </c>
      <c r="C211" s="180">
        <v>1.5009999999999999</v>
      </c>
      <c r="D211" s="180">
        <v>1.76</v>
      </c>
      <c r="E211" s="181">
        <f t="shared" si="25"/>
        <v>0.25900000000000012</v>
      </c>
      <c r="F211" s="180" t="s">
        <v>32</v>
      </c>
      <c r="G211" s="180">
        <v>6</v>
      </c>
      <c r="H211" s="180"/>
      <c r="I211" s="182" t="s">
        <v>27</v>
      </c>
      <c r="J211" s="182"/>
      <c r="K211" s="183">
        <f t="shared" si="26"/>
        <v>1</v>
      </c>
      <c r="L211" s="183" t="s">
        <v>31</v>
      </c>
      <c r="M211" s="183">
        <f>IF(L211="Y",1,IF(L211="n/a",1,0))</f>
        <v>1</v>
      </c>
      <c r="N211" s="183" t="s">
        <v>31</v>
      </c>
      <c r="O211" s="183">
        <f>IF(N211="Y",1,IF(N211="n/a",1,0))</f>
        <v>1</v>
      </c>
      <c r="P211" s="183" t="s">
        <v>31</v>
      </c>
      <c r="Q211" s="183" t="s">
        <v>31</v>
      </c>
      <c r="R211" s="183">
        <f>IF(Q211="Y",1,IF(Q211="n/a",1,0))</f>
        <v>1</v>
      </c>
      <c r="S211" s="183" t="s">
        <v>31</v>
      </c>
      <c r="T211" s="184">
        <v>44400</v>
      </c>
      <c r="U211" s="183" t="s">
        <v>31</v>
      </c>
      <c r="V211" s="183">
        <f t="shared" si="24"/>
        <v>1</v>
      </c>
      <c r="W211" s="183" t="s">
        <v>31</v>
      </c>
      <c r="X211" s="234" t="s">
        <v>565</v>
      </c>
      <c r="Y211" s="234"/>
      <c r="Z211" s="234"/>
      <c r="AA211" s="234"/>
    </row>
    <row r="212" spans="1:27" hidden="1" x14ac:dyDescent="0.3">
      <c r="A212" s="178">
        <f t="shared" si="27"/>
        <v>202</v>
      </c>
      <c r="B212" s="200">
        <v>93000154</v>
      </c>
      <c r="C212" s="191">
        <v>2.29</v>
      </c>
      <c r="D212" s="191">
        <v>2.371</v>
      </c>
      <c r="E212" s="192">
        <f t="shared" si="25"/>
        <v>8.0999999999999961E-2</v>
      </c>
      <c r="F212" s="191" t="s">
        <v>32</v>
      </c>
      <c r="G212" s="191">
        <v>6</v>
      </c>
      <c r="H212" s="191"/>
      <c r="I212" s="182" t="s">
        <v>27</v>
      </c>
      <c r="J212" s="182"/>
      <c r="K212" s="193">
        <f t="shared" si="26"/>
        <v>1</v>
      </c>
      <c r="L212" s="193" t="s">
        <v>31</v>
      </c>
      <c r="M212" s="193">
        <f>IF(L212="Y",1,IF(L212="n/a",1,0))</f>
        <v>1</v>
      </c>
      <c r="N212" s="193" t="s">
        <v>31</v>
      </c>
      <c r="O212" s="193">
        <f>IF(N212="Y",1,IF(N212="n/a",1,0))</f>
        <v>1</v>
      </c>
      <c r="P212" s="193" t="s">
        <v>31</v>
      </c>
      <c r="Q212" s="193" t="s">
        <v>31</v>
      </c>
      <c r="R212" s="193">
        <f>IF(Q212="Y",1,IF(Q212="n/a",1,0))</f>
        <v>1</v>
      </c>
      <c r="S212" s="193" t="s">
        <v>31</v>
      </c>
      <c r="T212" s="194">
        <v>44400</v>
      </c>
      <c r="U212" s="193" t="s">
        <v>31</v>
      </c>
      <c r="V212" s="193">
        <f t="shared" si="24"/>
        <v>1</v>
      </c>
      <c r="W212" s="193" t="s">
        <v>31</v>
      </c>
      <c r="X212" s="218" t="s">
        <v>565</v>
      </c>
      <c r="Y212" s="218"/>
      <c r="Z212" s="234"/>
      <c r="AA212" s="218"/>
    </row>
    <row r="213" spans="1:27" hidden="1" x14ac:dyDescent="0.3">
      <c r="A213" s="178">
        <f t="shared" si="27"/>
        <v>203</v>
      </c>
      <c r="B213" s="179">
        <v>93000220</v>
      </c>
      <c r="C213" s="180">
        <v>2.1070000000000002</v>
      </c>
      <c r="D213" s="180">
        <v>3.3410000000000002</v>
      </c>
      <c r="E213" s="181">
        <f t="shared" si="25"/>
        <v>1.234</v>
      </c>
      <c r="F213" s="180" t="s">
        <v>26</v>
      </c>
      <c r="G213" s="182" t="s">
        <v>27</v>
      </c>
      <c r="H213" s="182"/>
      <c r="I213" s="180">
        <v>6</v>
      </c>
      <c r="J213" s="180"/>
      <c r="K213" s="183">
        <f t="shared" si="26"/>
        <v>1</v>
      </c>
      <c r="L213" s="183" t="s">
        <v>31</v>
      </c>
      <c r="M213" s="183">
        <f>IF(L213="y",1,IF(L213="n/a",1,0))</f>
        <v>1</v>
      </c>
      <c r="N213" s="183" t="s">
        <v>31</v>
      </c>
      <c r="O213" s="183">
        <f>IF(N213="y",1,IF(N213="n/a",1,0))</f>
        <v>1</v>
      </c>
      <c r="P213" s="183" t="s">
        <v>31</v>
      </c>
      <c r="Q213" s="183" t="s">
        <v>31</v>
      </c>
      <c r="R213" s="183">
        <f>IF(Q213="y",1,IF(Q213="n/a",1,0))</f>
        <v>1</v>
      </c>
      <c r="S213" s="183" t="s">
        <v>31</v>
      </c>
      <c r="T213" s="184">
        <v>44400</v>
      </c>
      <c r="U213" s="183" t="s">
        <v>31</v>
      </c>
      <c r="V213" s="183">
        <f t="shared" si="24"/>
        <v>1</v>
      </c>
      <c r="W213" s="183" t="s">
        <v>31</v>
      </c>
      <c r="X213" s="234" t="s">
        <v>565</v>
      </c>
      <c r="Y213" s="234"/>
      <c r="Z213" s="234"/>
      <c r="AA213" s="234"/>
    </row>
    <row r="214" spans="1:27" hidden="1" x14ac:dyDescent="0.3">
      <c r="A214" s="178">
        <f t="shared" si="27"/>
        <v>204</v>
      </c>
      <c r="B214" s="179" t="s">
        <v>567</v>
      </c>
      <c r="C214" s="180">
        <v>8.2569999999999997</v>
      </c>
      <c r="D214" s="180">
        <v>8.4049999999999994</v>
      </c>
      <c r="E214" s="181">
        <f t="shared" si="25"/>
        <v>0.14799999999999969</v>
      </c>
      <c r="F214" s="180" t="s">
        <v>32</v>
      </c>
      <c r="G214" s="180">
        <v>8</v>
      </c>
      <c r="H214" s="180"/>
      <c r="I214" s="182" t="s">
        <v>27</v>
      </c>
      <c r="J214" s="182"/>
      <c r="K214" s="183">
        <f t="shared" si="26"/>
        <v>1</v>
      </c>
      <c r="L214" s="183" t="s">
        <v>31</v>
      </c>
      <c r="M214" s="183">
        <f>IF(L214="y",1,IF(L214="n/a",1,0))</f>
        <v>1</v>
      </c>
      <c r="N214" s="183" t="s">
        <v>31</v>
      </c>
      <c r="O214" s="183">
        <f>IF(N214="y",1,IF(N214="n/a",1,0))</f>
        <v>1</v>
      </c>
      <c r="P214" s="183" t="s">
        <v>31</v>
      </c>
      <c r="Q214" s="183" t="s">
        <v>31</v>
      </c>
      <c r="R214" s="183">
        <f>IF(Q214="y",1,IF(Q214="n/a",1,0))</f>
        <v>1</v>
      </c>
      <c r="S214" s="183" t="s">
        <v>31</v>
      </c>
      <c r="T214" s="184">
        <v>44400</v>
      </c>
      <c r="U214" s="183" t="s">
        <v>31</v>
      </c>
      <c r="V214" s="183">
        <f t="shared" si="24"/>
        <v>1</v>
      </c>
      <c r="W214" s="183" t="s">
        <v>31</v>
      </c>
      <c r="X214" s="234" t="s">
        <v>565</v>
      </c>
      <c r="Y214" s="234"/>
      <c r="Z214" s="234"/>
      <c r="AA214" s="234"/>
    </row>
    <row r="215" spans="1:27" hidden="1" x14ac:dyDescent="0.3">
      <c r="A215" s="178">
        <f t="shared" si="27"/>
        <v>205</v>
      </c>
      <c r="B215" s="179" t="s">
        <v>567</v>
      </c>
      <c r="C215" s="180">
        <v>8.4049999999999994</v>
      </c>
      <c r="D215" s="180">
        <v>8.5</v>
      </c>
      <c r="E215" s="181">
        <f t="shared" si="25"/>
        <v>9.5000000000000639E-2</v>
      </c>
      <c r="F215" s="180" t="s">
        <v>32</v>
      </c>
      <c r="G215" s="180">
        <v>6</v>
      </c>
      <c r="H215" s="180"/>
      <c r="I215" s="182" t="s">
        <v>27</v>
      </c>
      <c r="J215" s="182"/>
      <c r="K215" s="183">
        <f t="shared" si="26"/>
        <v>1</v>
      </c>
      <c r="L215" s="183" t="s">
        <v>31</v>
      </c>
      <c r="M215" s="183">
        <f>IF(L215="Y",1,IF(L215="n/a",1,0))</f>
        <v>1</v>
      </c>
      <c r="N215" s="183" t="s">
        <v>31</v>
      </c>
      <c r="O215" s="183">
        <f>IF(N215="Y",1,IF(N215="n/a",1,0))</f>
        <v>1</v>
      </c>
      <c r="P215" s="183" t="s">
        <v>31</v>
      </c>
      <c r="Q215" s="183" t="s">
        <v>31</v>
      </c>
      <c r="R215" s="183">
        <f>IF(Q215="Y",1,IF(Q215="n/a",1,0))</f>
        <v>1</v>
      </c>
      <c r="S215" s="183" t="s">
        <v>31</v>
      </c>
      <c r="T215" s="184">
        <v>44400</v>
      </c>
      <c r="U215" s="183" t="s">
        <v>31</v>
      </c>
      <c r="V215" s="183">
        <f t="shared" si="24"/>
        <v>1</v>
      </c>
      <c r="W215" s="183" t="s">
        <v>31</v>
      </c>
      <c r="X215" s="234" t="s">
        <v>565</v>
      </c>
      <c r="Y215" s="234"/>
      <c r="Z215" s="234"/>
      <c r="AA215" s="234"/>
    </row>
    <row r="216" spans="1:27" hidden="1" x14ac:dyDescent="0.3">
      <c r="A216" s="178">
        <f t="shared" si="27"/>
        <v>206</v>
      </c>
      <c r="B216" s="200">
        <v>93000226</v>
      </c>
      <c r="C216" s="191">
        <v>0</v>
      </c>
      <c r="D216" s="191">
        <v>0.379</v>
      </c>
      <c r="E216" s="192">
        <f t="shared" si="25"/>
        <v>0.379</v>
      </c>
      <c r="F216" s="191" t="s">
        <v>32</v>
      </c>
      <c r="G216" s="191">
        <v>4</v>
      </c>
      <c r="H216" s="191"/>
      <c r="I216" s="182" t="s">
        <v>27</v>
      </c>
      <c r="J216" s="182"/>
      <c r="K216" s="193">
        <f t="shared" si="26"/>
        <v>0</v>
      </c>
      <c r="L216" s="193"/>
      <c r="M216" s="193">
        <f>IF(L216="Y",1,IF(L216="n/a",1,0))</f>
        <v>0</v>
      </c>
      <c r="N216" s="193"/>
      <c r="O216" s="193">
        <f>IF(N216="Y",1,IF(N216="n/a",1,0))</f>
        <v>0</v>
      </c>
      <c r="P216" s="193"/>
      <c r="Q216" s="193"/>
      <c r="R216" s="193">
        <f>IF(Q216="Y",1,IF(Q216="n/a",1,0))</f>
        <v>0</v>
      </c>
      <c r="S216" s="193"/>
      <c r="T216" s="194">
        <v>44400</v>
      </c>
      <c r="U216" s="235" t="s">
        <v>31</v>
      </c>
      <c r="V216" s="193">
        <f t="shared" si="24"/>
        <v>1</v>
      </c>
      <c r="W216" s="193" t="s">
        <v>31</v>
      </c>
      <c r="X216" s="218" t="s">
        <v>568</v>
      </c>
      <c r="Y216" s="218"/>
      <c r="Z216" s="234"/>
      <c r="AA216" s="218"/>
    </row>
    <row r="217" spans="1:27" hidden="1" x14ac:dyDescent="0.3">
      <c r="A217" s="178">
        <f t="shared" si="27"/>
        <v>207</v>
      </c>
      <c r="B217" s="179">
        <v>93001000</v>
      </c>
      <c r="C217" s="180">
        <v>4.7839999999999998</v>
      </c>
      <c r="D217" s="180">
        <v>4.8419999999999996</v>
      </c>
      <c r="E217" s="181">
        <f t="shared" si="25"/>
        <v>5.7999999999999829E-2</v>
      </c>
      <c r="F217" s="180" t="s">
        <v>32</v>
      </c>
      <c r="G217" s="180">
        <v>12</v>
      </c>
      <c r="H217" s="180" t="s">
        <v>232</v>
      </c>
      <c r="I217" s="182" t="s">
        <v>27</v>
      </c>
      <c r="J217" s="182"/>
      <c r="K217" s="183">
        <f t="shared" si="26"/>
        <v>1</v>
      </c>
      <c r="L217" s="183" t="s">
        <v>233</v>
      </c>
      <c r="M217" s="183">
        <f>IF(L217="Y",1,IF(L217="n/a",1,0))</f>
        <v>1</v>
      </c>
      <c r="N217" s="183" t="s">
        <v>233</v>
      </c>
      <c r="O217" s="183">
        <f>IF(N217="Y",1,IF(N217="n/a",1,0))</f>
        <v>1</v>
      </c>
      <c r="P217" s="183" t="s">
        <v>233</v>
      </c>
      <c r="Q217" s="183" t="s">
        <v>233</v>
      </c>
      <c r="R217" s="183">
        <f>IF(Q217="Y",1,IF(Q217="n/a",1,0))</f>
        <v>1</v>
      </c>
      <c r="S217" s="183" t="s">
        <v>31</v>
      </c>
      <c r="T217" s="184">
        <v>44377</v>
      </c>
      <c r="U217" s="183" t="s">
        <v>233</v>
      </c>
      <c r="V217" s="183">
        <f t="shared" si="24"/>
        <v>1</v>
      </c>
      <c r="W217" s="183" t="s">
        <v>31</v>
      </c>
      <c r="X217" s="219"/>
      <c r="Y217" s="219"/>
      <c r="Z217" s="234"/>
      <c r="AA217" s="219"/>
    </row>
    <row r="218" spans="1:27" ht="28.8" x14ac:dyDescent="0.3">
      <c r="A218" s="178">
        <f t="shared" si="27"/>
        <v>208</v>
      </c>
      <c r="B218" s="179" t="s">
        <v>569</v>
      </c>
      <c r="C218" s="180">
        <v>4.7859999999999996</v>
      </c>
      <c r="D218" s="180">
        <v>4.883</v>
      </c>
      <c r="E218" s="181">
        <f t="shared" si="25"/>
        <v>9.7000000000000419E-2</v>
      </c>
      <c r="F218" s="180" t="s">
        <v>26</v>
      </c>
      <c r="G218" s="182" t="s">
        <v>27</v>
      </c>
      <c r="H218" s="182"/>
      <c r="I218" s="180">
        <v>6</v>
      </c>
      <c r="J218" s="180" t="s">
        <v>232</v>
      </c>
      <c r="K218" s="183">
        <f t="shared" si="26"/>
        <v>1</v>
      </c>
      <c r="L218" s="183" t="s">
        <v>233</v>
      </c>
      <c r="M218" s="183">
        <f>IF(L218="Y",1,IF(L218="n/a",1,0))</f>
        <v>1</v>
      </c>
      <c r="N218" s="183" t="s">
        <v>195</v>
      </c>
      <c r="O218" s="183">
        <f>IF(N218="Y",1,IF(N218="n/a",1,0))</f>
        <v>0</v>
      </c>
      <c r="P218" s="183" t="s">
        <v>195</v>
      </c>
      <c r="Q218" s="183" t="s">
        <v>31</v>
      </c>
      <c r="R218" s="183">
        <f>IF(Q218="Y",1,IF(Q218="n/a",1,0))</f>
        <v>1</v>
      </c>
      <c r="S218" s="183" t="s">
        <v>31</v>
      </c>
      <c r="T218" s="184">
        <v>44377</v>
      </c>
      <c r="U218" s="183" t="s">
        <v>195</v>
      </c>
      <c r="V218" s="183">
        <f t="shared" si="24"/>
        <v>0</v>
      </c>
      <c r="W218" s="183" t="s">
        <v>233</v>
      </c>
      <c r="X218" s="219" t="s">
        <v>570</v>
      </c>
      <c r="Y218" s="219"/>
      <c r="Z218" s="234" t="s">
        <v>571</v>
      </c>
      <c r="AA218" s="218" t="s">
        <v>572</v>
      </c>
    </row>
    <row r="219" spans="1:27" hidden="1" x14ac:dyDescent="0.3">
      <c r="A219" s="178">
        <f t="shared" si="27"/>
        <v>209</v>
      </c>
      <c r="B219" s="179" t="s">
        <v>569</v>
      </c>
      <c r="C219" s="180">
        <v>6.0529999999999999</v>
      </c>
      <c r="D219" s="180">
        <v>6.1689999999999996</v>
      </c>
      <c r="E219" s="181">
        <f t="shared" si="25"/>
        <v>0.11599999999999966</v>
      </c>
      <c r="F219" s="180" t="s">
        <v>26</v>
      </c>
      <c r="G219" s="182" t="s">
        <v>27</v>
      </c>
      <c r="H219" s="182"/>
      <c r="I219" s="180">
        <v>6</v>
      </c>
      <c r="J219" s="180" t="s">
        <v>232</v>
      </c>
      <c r="K219" s="183">
        <f t="shared" si="26"/>
        <v>1</v>
      </c>
      <c r="L219" s="183" t="s">
        <v>233</v>
      </c>
      <c r="M219" s="183">
        <f>IF(L219="y",1,IF(L219="n/a",1,0))</f>
        <v>1</v>
      </c>
      <c r="N219" s="183" t="s">
        <v>233</v>
      </c>
      <c r="O219" s="183">
        <f>IF(N219="y",1,IF(N219="n/a",1,0))</f>
        <v>1</v>
      </c>
      <c r="P219" s="183" t="s">
        <v>233</v>
      </c>
      <c r="Q219" s="183" t="s">
        <v>233</v>
      </c>
      <c r="R219" s="183">
        <f>IF(Q219="y",1,IF(Q219="n/a",1,0))</f>
        <v>1</v>
      </c>
      <c r="S219" s="183" t="s">
        <v>31</v>
      </c>
      <c r="T219" s="184">
        <v>44377</v>
      </c>
      <c r="U219" s="183" t="s">
        <v>233</v>
      </c>
      <c r="V219" s="183">
        <f t="shared" si="24"/>
        <v>1</v>
      </c>
      <c r="W219" s="183" t="s">
        <v>31</v>
      </c>
      <c r="X219" s="219"/>
      <c r="Y219" s="219"/>
      <c r="Z219" s="234"/>
      <c r="AA219" s="219"/>
    </row>
    <row r="220" spans="1:27" ht="43.2" x14ac:dyDescent="0.3">
      <c r="A220" s="178">
        <f t="shared" si="27"/>
        <v>210</v>
      </c>
      <c r="B220" s="179" t="s">
        <v>569</v>
      </c>
      <c r="C220" s="180">
        <v>8.1329999999999991</v>
      </c>
      <c r="D220" s="180">
        <v>8.2750000000000004</v>
      </c>
      <c r="E220" s="181">
        <f t="shared" si="25"/>
        <v>0.14200000000000124</v>
      </c>
      <c r="F220" s="180" t="s">
        <v>26</v>
      </c>
      <c r="G220" s="182" t="s">
        <v>27</v>
      </c>
      <c r="H220" s="182"/>
      <c r="I220" s="180">
        <v>8</v>
      </c>
      <c r="J220" s="180" t="s">
        <v>232</v>
      </c>
      <c r="K220" s="183">
        <f t="shared" si="26"/>
        <v>1</v>
      </c>
      <c r="L220" s="183" t="s">
        <v>233</v>
      </c>
      <c r="M220" s="183">
        <f>IF(L220="Y",1,IF(L220="n/a",1,0))</f>
        <v>1</v>
      </c>
      <c r="N220" s="183" t="s">
        <v>195</v>
      </c>
      <c r="O220" s="183">
        <f>IF(N220="Y",1,IF(N220="n/a",1,0))</f>
        <v>0</v>
      </c>
      <c r="P220" s="183" t="s">
        <v>195</v>
      </c>
      <c r="Q220" s="183" t="s">
        <v>31</v>
      </c>
      <c r="R220" s="183">
        <f>IF(Q220="Y",1,IF(Q220="n/a",1,0))</f>
        <v>1</v>
      </c>
      <c r="S220" s="183" t="s">
        <v>31</v>
      </c>
      <c r="T220" s="184">
        <v>44377</v>
      </c>
      <c r="U220" s="183" t="s">
        <v>195</v>
      </c>
      <c r="V220" s="183">
        <f t="shared" si="24"/>
        <v>0</v>
      </c>
      <c r="W220" s="183" t="s">
        <v>233</v>
      </c>
      <c r="X220" s="219" t="s">
        <v>573</v>
      </c>
      <c r="Y220" s="219"/>
      <c r="Z220" s="234" t="s">
        <v>571</v>
      </c>
      <c r="AA220" s="236" t="s">
        <v>574</v>
      </c>
    </row>
    <row r="221" spans="1:27" hidden="1" x14ac:dyDescent="0.3">
      <c r="A221" s="178">
        <f t="shared" si="27"/>
        <v>211</v>
      </c>
      <c r="B221" s="200">
        <v>93004000</v>
      </c>
      <c r="C221" s="191">
        <v>2.0699999999999998</v>
      </c>
      <c r="D221" s="191">
        <v>2.1850000000000001</v>
      </c>
      <c r="E221" s="192">
        <f t="shared" si="25"/>
        <v>0.11500000000000021</v>
      </c>
      <c r="F221" s="191" t="s">
        <v>26</v>
      </c>
      <c r="G221" s="182" t="s">
        <v>27</v>
      </c>
      <c r="H221" s="182"/>
      <c r="I221" s="191">
        <v>5</v>
      </c>
      <c r="J221" s="193" t="s">
        <v>232</v>
      </c>
      <c r="K221" s="193">
        <f t="shared" si="26"/>
        <v>1</v>
      </c>
      <c r="L221" s="193" t="s">
        <v>233</v>
      </c>
      <c r="M221" s="193">
        <f>IF(L221="Y",1,IF(L221="n/a",1,0))</f>
        <v>1</v>
      </c>
      <c r="N221" s="193" t="s">
        <v>233</v>
      </c>
      <c r="O221" s="193">
        <f>IF(N221="Y",1,IF(N221="n/a",1,0))</f>
        <v>1</v>
      </c>
      <c r="P221" s="193" t="s">
        <v>233</v>
      </c>
      <c r="Q221" s="193" t="s">
        <v>233</v>
      </c>
      <c r="R221" s="193">
        <f>IF(Q221="Y",1,IF(Q221="n/a",1,0))</f>
        <v>1</v>
      </c>
      <c r="S221" s="193" t="s">
        <v>31</v>
      </c>
      <c r="T221" s="194">
        <v>44377</v>
      </c>
      <c r="U221" s="193" t="s">
        <v>233</v>
      </c>
      <c r="V221" s="193">
        <f t="shared" si="24"/>
        <v>1</v>
      </c>
      <c r="W221" s="193" t="s">
        <v>31</v>
      </c>
      <c r="X221" s="218"/>
      <c r="Y221" s="218"/>
      <c r="Z221" s="234"/>
      <c r="AA221" s="218"/>
    </row>
    <row r="222" spans="1:27" hidden="1" x14ac:dyDescent="0.3">
      <c r="A222" s="178">
        <f t="shared" si="27"/>
        <v>212</v>
      </c>
      <c r="B222" s="200" t="s">
        <v>575</v>
      </c>
      <c r="C222" s="191">
        <v>7.2949999999999999</v>
      </c>
      <c r="D222" s="191">
        <v>7.4649999999999999</v>
      </c>
      <c r="E222" s="192">
        <f t="shared" si="25"/>
        <v>0.16999999999999993</v>
      </c>
      <c r="F222" s="191" t="s">
        <v>32</v>
      </c>
      <c r="G222" s="191">
        <v>6</v>
      </c>
      <c r="H222" s="191" t="s">
        <v>232</v>
      </c>
      <c r="I222" s="182" t="s">
        <v>27</v>
      </c>
      <c r="J222" s="182"/>
      <c r="K222" s="193">
        <f t="shared" si="26"/>
        <v>1</v>
      </c>
      <c r="L222" s="193" t="s">
        <v>233</v>
      </c>
      <c r="M222" s="193">
        <f>IF(L222="Y",1,IF(L222="n/a",1,0))</f>
        <v>1</v>
      </c>
      <c r="N222" s="193" t="s">
        <v>233</v>
      </c>
      <c r="O222" s="193">
        <f>IF(N222="Y",1,IF(N222="n/a",1,0))</f>
        <v>1</v>
      </c>
      <c r="P222" s="193" t="s">
        <v>233</v>
      </c>
      <c r="Q222" s="193" t="s">
        <v>233</v>
      </c>
      <c r="R222" s="193">
        <f>IF(Q222="Y",1,IF(Q222="n/a",1,0))</f>
        <v>1</v>
      </c>
      <c r="S222" s="193" t="s">
        <v>31</v>
      </c>
      <c r="T222" s="194">
        <v>44377</v>
      </c>
      <c r="U222" s="193" t="s">
        <v>233</v>
      </c>
      <c r="V222" s="193">
        <f t="shared" si="24"/>
        <v>1</v>
      </c>
      <c r="W222" s="193" t="s">
        <v>233</v>
      </c>
      <c r="X222" s="218"/>
      <c r="Y222" s="218"/>
      <c r="Z222" s="234"/>
      <c r="AA222" s="218"/>
    </row>
    <row r="223" spans="1:27" hidden="1" x14ac:dyDescent="0.3">
      <c r="A223" s="178">
        <f t="shared" si="27"/>
        <v>213</v>
      </c>
      <c r="B223" s="179">
        <v>93006000</v>
      </c>
      <c r="C223" s="180">
        <v>1.0329999999999999</v>
      </c>
      <c r="D223" s="180">
        <v>1.073</v>
      </c>
      <c r="E223" s="181">
        <f t="shared" si="25"/>
        <v>4.0000000000000036E-2</v>
      </c>
      <c r="F223" s="180" t="s">
        <v>32</v>
      </c>
      <c r="G223" s="180">
        <v>6</v>
      </c>
      <c r="H223" s="180" t="s">
        <v>232</v>
      </c>
      <c r="I223" s="182" t="s">
        <v>27</v>
      </c>
      <c r="J223" s="182"/>
      <c r="K223" s="183">
        <f t="shared" si="26"/>
        <v>1</v>
      </c>
      <c r="L223" s="183" t="s">
        <v>31</v>
      </c>
      <c r="M223" s="183">
        <f>IF(L223="Y",1,IF(L223="n/a",1,0))</f>
        <v>1</v>
      </c>
      <c r="N223" s="183" t="s">
        <v>31</v>
      </c>
      <c r="O223" s="183">
        <f>IF(N223="Y",1,IF(N223="n/a",1,0))</f>
        <v>1</v>
      </c>
      <c r="P223" s="183" t="s">
        <v>195</v>
      </c>
      <c r="Q223" s="183" t="s">
        <v>31</v>
      </c>
      <c r="R223" s="183">
        <f>IF(Q223="Y",1,IF(Q223="n/a",1,0))</f>
        <v>1</v>
      </c>
      <c r="S223" s="183" t="s">
        <v>31</v>
      </c>
      <c r="T223" s="184">
        <v>44377</v>
      </c>
      <c r="U223" s="183" t="s">
        <v>233</v>
      </c>
      <c r="V223" s="183">
        <f t="shared" si="24"/>
        <v>1</v>
      </c>
      <c r="W223" s="183" t="s">
        <v>31</v>
      </c>
      <c r="X223" s="219"/>
      <c r="Y223" s="219"/>
      <c r="Z223" s="234"/>
      <c r="AA223" s="219"/>
    </row>
    <row r="224" spans="1:27" ht="57.6" x14ac:dyDescent="0.3">
      <c r="A224" s="178">
        <f t="shared" si="27"/>
        <v>214</v>
      </c>
      <c r="B224" s="179" t="s">
        <v>576</v>
      </c>
      <c r="C224" s="180">
        <v>2.0249999999999999</v>
      </c>
      <c r="D224" s="180">
        <v>5.4589999999999996</v>
      </c>
      <c r="E224" s="181">
        <f t="shared" si="25"/>
        <v>3.4339999999999997</v>
      </c>
      <c r="F224" s="180" t="s">
        <v>32</v>
      </c>
      <c r="G224" s="180">
        <v>7</v>
      </c>
      <c r="H224" s="180" t="s">
        <v>232</v>
      </c>
      <c r="I224" s="182" t="s">
        <v>27</v>
      </c>
      <c r="J224" s="182"/>
      <c r="K224" s="183">
        <f t="shared" si="26"/>
        <v>1</v>
      </c>
      <c r="L224" s="183" t="s">
        <v>233</v>
      </c>
      <c r="M224" s="183">
        <f>IF(L224="y",1,IF(L224="n/a",1,0))</f>
        <v>1</v>
      </c>
      <c r="N224" s="183" t="s">
        <v>195</v>
      </c>
      <c r="O224" s="183">
        <f>IF(N224="y",1,IF(N224="n/a",1,0))</f>
        <v>0</v>
      </c>
      <c r="P224" s="183" t="s">
        <v>233</v>
      </c>
      <c r="Q224" s="183" t="s">
        <v>233</v>
      </c>
      <c r="R224" s="183">
        <f>IF(Q224="y",1,IF(Q224="n/a",1,0))</f>
        <v>1</v>
      </c>
      <c r="S224" s="183" t="s">
        <v>31</v>
      </c>
      <c r="T224" s="184">
        <v>44377</v>
      </c>
      <c r="U224" s="183" t="s">
        <v>195</v>
      </c>
      <c r="V224" s="183">
        <f t="shared" si="24"/>
        <v>0</v>
      </c>
      <c r="W224" s="183" t="s">
        <v>233</v>
      </c>
      <c r="X224" s="219" t="s">
        <v>577</v>
      </c>
      <c r="Y224" s="219"/>
      <c r="Z224" s="234" t="s">
        <v>571</v>
      </c>
      <c r="AA224" s="218" t="s">
        <v>572</v>
      </c>
    </row>
    <row r="225" spans="1:27" ht="28.8" x14ac:dyDescent="0.3">
      <c r="A225" s="178">
        <f t="shared" si="27"/>
        <v>215</v>
      </c>
      <c r="B225" s="179" t="s">
        <v>576</v>
      </c>
      <c r="C225" s="180">
        <v>4.3849999999999998</v>
      </c>
      <c r="D225" s="180">
        <v>5.6479999999999997</v>
      </c>
      <c r="E225" s="181">
        <f t="shared" si="25"/>
        <v>1.2629999999999999</v>
      </c>
      <c r="F225" s="180" t="s">
        <v>26</v>
      </c>
      <c r="G225" s="182" t="s">
        <v>27</v>
      </c>
      <c r="H225" s="182"/>
      <c r="I225" s="180">
        <v>7</v>
      </c>
      <c r="J225" s="180" t="s">
        <v>232</v>
      </c>
      <c r="K225" s="183">
        <f t="shared" si="26"/>
        <v>1</v>
      </c>
      <c r="L225" s="183" t="s">
        <v>233</v>
      </c>
      <c r="M225" s="183">
        <f>IF(L225="Y",1,IF(L225="n/a",1,0))</f>
        <v>1</v>
      </c>
      <c r="N225" s="183" t="s">
        <v>195</v>
      </c>
      <c r="O225" s="183">
        <f>IF(N225="Y",1,IF(N225="n/a",1,0))</f>
        <v>0</v>
      </c>
      <c r="P225" s="183" t="s">
        <v>233</v>
      </c>
      <c r="Q225" s="183" t="s">
        <v>233</v>
      </c>
      <c r="R225" s="183">
        <f>IF(Q225="Y",1,IF(Q225="n/a",1,0))</f>
        <v>1</v>
      </c>
      <c r="S225" s="183" t="s">
        <v>31</v>
      </c>
      <c r="T225" s="184">
        <v>44377</v>
      </c>
      <c r="U225" s="183" t="s">
        <v>195</v>
      </c>
      <c r="V225" s="183">
        <f t="shared" si="24"/>
        <v>0</v>
      </c>
      <c r="W225" s="183" t="s">
        <v>233</v>
      </c>
      <c r="X225" s="219" t="s">
        <v>578</v>
      </c>
      <c r="Y225" s="219"/>
      <c r="Z225" s="234" t="s">
        <v>571</v>
      </c>
      <c r="AA225" s="218" t="s">
        <v>572</v>
      </c>
    </row>
    <row r="226" spans="1:27" hidden="1" x14ac:dyDescent="0.3">
      <c r="A226" s="178">
        <f t="shared" si="27"/>
        <v>216</v>
      </c>
      <c r="B226" s="179" t="s">
        <v>576</v>
      </c>
      <c r="C226" s="180">
        <v>5.4589999999999996</v>
      </c>
      <c r="D226" s="180">
        <v>5.5259999999999998</v>
      </c>
      <c r="E226" s="181">
        <f t="shared" si="25"/>
        <v>6.7000000000000171E-2</v>
      </c>
      <c r="F226" s="180" t="s">
        <v>32</v>
      </c>
      <c r="G226" s="180">
        <v>5</v>
      </c>
      <c r="H226" s="180" t="s">
        <v>232</v>
      </c>
      <c r="I226" s="182" t="s">
        <v>27</v>
      </c>
      <c r="J226" s="182"/>
      <c r="K226" s="183">
        <f t="shared" si="26"/>
        <v>1</v>
      </c>
      <c r="L226" s="183" t="s">
        <v>233</v>
      </c>
      <c r="M226" s="183">
        <f>IF(L226="Y",1,IF(L226="n/a",1,0))</f>
        <v>1</v>
      </c>
      <c r="N226" s="183" t="s">
        <v>233</v>
      </c>
      <c r="O226" s="183">
        <f>IF(N226="Y",1,IF(N226="n/a",1,0))</f>
        <v>1</v>
      </c>
      <c r="P226" s="183" t="s">
        <v>233</v>
      </c>
      <c r="Q226" s="183" t="s">
        <v>233</v>
      </c>
      <c r="R226" s="183">
        <f>IF(Q226="Y",1,IF(Q226="n/a",1,0))</f>
        <v>1</v>
      </c>
      <c r="S226" s="183" t="s">
        <v>31</v>
      </c>
      <c r="T226" s="184">
        <v>44377</v>
      </c>
      <c r="U226" s="183" t="s">
        <v>233</v>
      </c>
      <c r="V226" s="183">
        <f t="shared" si="24"/>
        <v>1</v>
      </c>
      <c r="W226" s="183" t="s">
        <v>31</v>
      </c>
      <c r="X226" s="219"/>
      <c r="Y226" s="219"/>
      <c r="Z226" s="234"/>
      <c r="AA226" s="219"/>
    </row>
    <row r="227" spans="1:27" hidden="1" x14ac:dyDescent="0.3">
      <c r="A227" s="178">
        <f t="shared" si="27"/>
        <v>217</v>
      </c>
      <c r="B227" s="200">
        <v>93010000</v>
      </c>
      <c r="C227" s="191">
        <v>0</v>
      </c>
      <c r="D227" s="191">
        <v>3.5000000000000003E-2</v>
      </c>
      <c r="E227" s="192">
        <f t="shared" si="25"/>
        <v>3.5000000000000003E-2</v>
      </c>
      <c r="F227" s="191" t="s">
        <v>32</v>
      </c>
      <c r="G227" s="191">
        <v>4</v>
      </c>
      <c r="H227" s="191" t="s">
        <v>232</v>
      </c>
      <c r="I227" s="182" t="s">
        <v>27</v>
      </c>
      <c r="J227" s="182"/>
      <c r="K227" s="193">
        <f t="shared" si="26"/>
        <v>0</v>
      </c>
      <c r="L227" s="193" t="s">
        <v>31</v>
      </c>
      <c r="M227" s="193">
        <f>IF(L227="y",1,IF(L227="n/a",1,0))</f>
        <v>1</v>
      </c>
      <c r="N227" s="193" t="s">
        <v>31</v>
      </c>
      <c r="O227" s="193">
        <f>IF(N227="y",1,IF(N227="n/a",1,0))</f>
        <v>1</v>
      </c>
      <c r="P227" s="193" t="s">
        <v>195</v>
      </c>
      <c r="Q227" s="193" t="s">
        <v>31</v>
      </c>
      <c r="R227" s="193">
        <f>IF(Q227="y",1,IF(Q227="n/a",1,0))</f>
        <v>1</v>
      </c>
      <c r="S227" s="193" t="s">
        <v>31</v>
      </c>
      <c r="T227" s="194">
        <v>44393</v>
      </c>
      <c r="U227" s="193" t="s">
        <v>233</v>
      </c>
      <c r="V227" s="193">
        <f t="shared" si="24"/>
        <v>1</v>
      </c>
      <c r="W227" s="193" t="s">
        <v>31</v>
      </c>
      <c r="X227" s="218" t="s">
        <v>579</v>
      </c>
      <c r="Y227" s="218"/>
      <c r="Z227" s="234"/>
      <c r="AA227" s="218"/>
    </row>
    <row r="228" spans="1:27" ht="43.2" x14ac:dyDescent="0.3">
      <c r="A228" s="178">
        <f t="shared" si="27"/>
        <v>218</v>
      </c>
      <c r="B228" s="200" t="s">
        <v>580</v>
      </c>
      <c r="C228" s="191">
        <v>1.24</v>
      </c>
      <c r="D228" s="191">
        <v>1.3640000000000001</v>
      </c>
      <c r="E228" s="192">
        <f t="shared" si="25"/>
        <v>0.12400000000000011</v>
      </c>
      <c r="F228" s="191" t="s">
        <v>32</v>
      </c>
      <c r="G228" s="191">
        <v>7</v>
      </c>
      <c r="H228" s="191" t="s">
        <v>232</v>
      </c>
      <c r="I228" s="182" t="s">
        <v>27</v>
      </c>
      <c r="J228" s="182"/>
      <c r="K228" s="193">
        <f t="shared" si="26"/>
        <v>1</v>
      </c>
      <c r="L228" s="193" t="s">
        <v>31</v>
      </c>
      <c r="M228" s="193">
        <f>IF(L228="Y",1,IF(L228="n/a",1,0))</f>
        <v>1</v>
      </c>
      <c r="N228" s="193" t="s">
        <v>195</v>
      </c>
      <c r="O228" s="193">
        <f>IF(N228="Y",1,IF(N228="n/a",1,0))</f>
        <v>0</v>
      </c>
      <c r="P228" s="193" t="s">
        <v>195</v>
      </c>
      <c r="Q228" s="193" t="s">
        <v>31</v>
      </c>
      <c r="R228" s="193">
        <f>IF(Q228="Y",1,IF(Q228="n/a",1,0))</f>
        <v>1</v>
      </c>
      <c r="S228" s="193" t="s">
        <v>31</v>
      </c>
      <c r="T228" s="194">
        <v>44393</v>
      </c>
      <c r="U228" s="193" t="s">
        <v>195</v>
      </c>
      <c r="V228" s="193">
        <f t="shared" si="24"/>
        <v>0</v>
      </c>
      <c r="W228" s="193" t="s">
        <v>233</v>
      </c>
      <c r="X228" s="218" t="s">
        <v>581</v>
      </c>
      <c r="Y228" s="218"/>
      <c r="Z228" s="234" t="s">
        <v>571</v>
      </c>
      <c r="AA228" s="236" t="s">
        <v>574</v>
      </c>
    </row>
    <row r="229" spans="1:27" ht="43.2" x14ac:dyDescent="0.3">
      <c r="A229" s="178">
        <f t="shared" si="27"/>
        <v>219</v>
      </c>
      <c r="B229" s="200" t="s">
        <v>580</v>
      </c>
      <c r="C229" s="191">
        <v>2.8820000000000001</v>
      </c>
      <c r="D229" s="191">
        <v>3.145</v>
      </c>
      <c r="E229" s="192">
        <f t="shared" si="25"/>
        <v>0.2629999999999999</v>
      </c>
      <c r="F229" s="191" t="s">
        <v>32</v>
      </c>
      <c r="G229" s="191">
        <v>7</v>
      </c>
      <c r="H229" s="191" t="s">
        <v>232</v>
      </c>
      <c r="I229" s="182" t="s">
        <v>27</v>
      </c>
      <c r="J229" s="182"/>
      <c r="K229" s="193">
        <f t="shared" si="26"/>
        <v>1</v>
      </c>
      <c r="L229" s="193" t="s">
        <v>233</v>
      </c>
      <c r="M229" s="193">
        <f>IF(L229="y",1,IF(L229="n/a",1,0))</f>
        <v>1</v>
      </c>
      <c r="N229" s="193" t="s">
        <v>195</v>
      </c>
      <c r="O229" s="193">
        <f>IF(N229="y",1,IF(N229="n/a",1,0))</f>
        <v>0</v>
      </c>
      <c r="P229" s="193" t="s">
        <v>233</v>
      </c>
      <c r="Q229" s="193" t="s">
        <v>233</v>
      </c>
      <c r="R229" s="193">
        <f>IF(Q229="y",1,IF(Q229="n/a",1,0))</f>
        <v>1</v>
      </c>
      <c r="S229" s="193" t="s">
        <v>31</v>
      </c>
      <c r="T229" s="194">
        <v>44393</v>
      </c>
      <c r="U229" s="193" t="s">
        <v>195</v>
      </c>
      <c r="V229" s="193">
        <f t="shared" si="24"/>
        <v>0</v>
      </c>
      <c r="W229" s="193" t="s">
        <v>233</v>
      </c>
      <c r="X229" s="218" t="s">
        <v>582</v>
      </c>
      <c r="Y229" s="218"/>
      <c r="Z229" s="234" t="s">
        <v>571</v>
      </c>
      <c r="AA229" s="236" t="s">
        <v>574</v>
      </c>
    </row>
    <row r="230" spans="1:27" ht="43.2" hidden="1" x14ac:dyDescent="0.3">
      <c r="A230" s="178">
        <f t="shared" si="27"/>
        <v>220</v>
      </c>
      <c r="B230" s="200" t="s">
        <v>580</v>
      </c>
      <c r="C230" s="191">
        <v>4.12</v>
      </c>
      <c r="D230" s="191">
        <v>4.2949999999999999</v>
      </c>
      <c r="E230" s="192">
        <f t="shared" si="25"/>
        <v>0.17499999999999982</v>
      </c>
      <c r="F230" s="191" t="s">
        <v>26</v>
      </c>
      <c r="G230" s="182" t="s">
        <v>27</v>
      </c>
      <c r="H230" s="182"/>
      <c r="I230" s="191">
        <v>7</v>
      </c>
      <c r="J230" s="191" t="s">
        <v>232</v>
      </c>
      <c r="K230" s="193">
        <f t="shared" si="26"/>
        <v>1</v>
      </c>
      <c r="L230" s="193" t="s">
        <v>233</v>
      </c>
      <c r="M230" s="193">
        <f>IF(L230="Y",1,IF(L230="n/a",1,0))</f>
        <v>1</v>
      </c>
      <c r="N230" s="193" t="s">
        <v>233</v>
      </c>
      <c r="O230" s="193">
        <f>IF(N230="Y",1,IF(N230="n/a",1,0))</f>
        <v>1</v>
      </c>
      <c r="P230" s="193" t="s">
        <v>195</v>
      </c>
      <c r="Q230" s="193" t="s">
        <v>31</v>
      </c>
      <c r="R230" s="193">
        <f>IF(Q230="Y",1,IF(Q230="n/a",1,0))</f>
        <v>1</v>
      </c>
      <c r="S230" s="193" t="s">
        <v>31</v>
      </c>
      <c r="T230" s="194">
        <v>44393</v>
      </c>
      <c r="U230" s="193" t="s">
        <v>233</v>
      </c>
      <c r="V230" s="193">
        <f t="shared" si="24"/>
        <v>1</v>
      </c>
      <c r="W230" s="193" t="s">
        <v>31</v>
      </c>
      <c r="X230" s="218"/>
      <c r="Y230" s="218"/>
      <c r="Z230" s="234"/>
      <c r="AA230" s="236" t="s">
        <v>574</v>
      </c>
    </row>
    <row r="231" spans="1:27" ht="43.2" x14ac:dyDescent="0.3">
      <c r="A231" s="178">
        <f t="shared" si="27"/>
        <v>221</v>
      </c>
      <c r="B231" s="200" t="s">
        <v>580</v>
      </c>
      <c r="C231" s="191">
        <v>5.6769999999999996</v>
      </c>
      <c r="D231" s="191">
        <v>5.8419999999999996</v>
      </c>
      <c r="E231" s="192">
        <f t="shared" si="25"/>
        <v>0.16500000000000004</v>
      </c>
      <c r="F231" s="191" t="s">
        <v>26</v>
      </c>
      <c r="G231" s="182" t="s">
        <v>27</v>
      </c>
      <c r="H231" s="182"/>
      <c r="I231" s="191">
        <v>5</v>
      </c>
      <c r="J231" s="191" t="s">
        <v>236</v>
      </c>
      <c r="K231" s="193">
        <f t="shared" si="26"/>
        <v>1</v>
      </c>
      <c r="L231" s="193" t="s">
        <v>31</v>
      </c>
      <c r="M231" s="193">
        <f>IF(L231="y",1,IF(L231="n/a",1,0))</f>
        <v>1</v>
      </c>
      <c r="N231" s="193" t="s">
        <v>195</v>
      </c>
      <c r="O231" s="193">
        <f>IF(N231="y",1,IF(N231="n/a",1,0))</f>
        <v>0</v>
      </c>
      <c r="P231" s="193" t="s">
        <v>195</v>
      </c>
      <c r="Q231" s="193" t="s">
        <v>31</v>
      </c>
      <c r="R231" s="193">
        <f>IF(Q231="y",1,IF(Q231="n/a",1,0))</f>
        <v>1</v>
      </c>
      <c r="S231" s="193" t="s">
        <v>31</v>
      </c>
      <c r="T231" s="194">
        <v>44393</v>
      </c>
      <c r="U231" s="193" t="s">
        <v>195</v>
      </c>
      <c r="V231" s="193">
        <f t="shared" si="24"/>
        <v>0</v>
      </c>
      <c r="W231" s="193" t="s">
        <v>233</v>
      </c>
      <c r="X231" s="218" t="s">
        <v>583</v>
      </c>
      <c r="Y231" s="218"/>
      <c r="Z231" s="234" t="s">
        <v>571</v>
      </c>
      <c r="AA231" s="236" t="s">
        <v>574</v>
      </c>
    </row>
    <row r="232" spans="1:27" ht="43.2" hidden="1" x14ac:dyDescent="0.3">
      <c r="A232" s="178">
        <f t="shared" si="27"/>
        <v>222</v>
      </c>
      <c r="B232" s="200" t="s">
        <v>580</v>
      </c>
      <c r="C232" s="191">
        <v>6.0970000000000004</v>
      </c>
      <c r="D232" s="191">
        <v>6.165</v>
      </c>
      <c r="E232" s="192">
        <f t="shared" si="25"/>
        <v>6.7999999999999616E-2</v>
      </c>
      <c r="F232" s="191" t="s">
        <v>26</v>
      </c>
      <c r="G232" s="182" t="s">
        <v>27</v>
      </c>
      <c r="H232" s="182"/>
      <c r="I232" s="191">
        <v>6</v>
      </c>
      <c r="J232" s="191" t="s">
        <v>236</v>
      </c>
      <c r="K232" s="193">
        <f t="shared" si="26"/>
        <v>1</v>
      </c>
      <c r="L232" s="193" t="s">
        <v>31</v>
      </c>
      <c r="M232" s="193">
        <f>IF(L232="y",1,IF(L232="n/a",1,0))</f>
        <v>1</v>
      </c>
      <c r="N232" s="193" t="s">
        <v>31</v>
      </c>
      <c r="O232" s="193">
        <f>IF(N232="y",1,IF(N232="n/a",1,0))</f>
        <v>1</v>
      </c>
      <c r="P232" s="193" t="s">
        <v>195</v>
      </c>
      <c r="Q232" s="193" t="s">
        <v>31</v>
      </c>
      <c r="R232" s="193">
        <f>IF(Q232="y",1,IF(Q232="n/a",1,0))</f>
        <v>1</v>
      </c>
      <c r="S232" s="193" t="s">
        <v>31</v>
      </c>
      <c r="T232" s="194">
        <v>44393</v>
      </c>
      <c r="U232" s="193" t="s">
        <v>233</v>
      </c>
      <c r="V232" s="193">
        <f t="shared" si="24"/>
        <v>1</v>
      </c>
      <c r="W232" s="193" t="s">
        <v>233</v>
      </c>
      <c r="X232" s="218"/>
      <c r="Y232" s="218"/>
      <c r="Z232" s="234"/>
      <c r="AA232" s="236" t="s">
        <v>574</v>
      </c>
    </row>
    <row r="233" spans="1:27" ht="43.2" x14ac:dyDescent="0.3">
      <c r="A233" s="178">
        <f t="shared" si="27"/>
        <v>223</v>
      </c>
      <c r="B233" s="200" t="s">
        <v>580</v>
      </c>
      <c r="C233" s="191">
        <v>6.1749999999999998</v>
      </c>
      <c r="D233" s="191">
        <v>6.3159999999999998</v>
      </c>
      <c r="E233" s="192">
        <f t="shared" si="25"/>
        <v>0.14100000000000001</v>
      </c>
      <c r="F233" s="191" t="s">
        <v>32</v>
      </c>
      <c r="G233" s="191">
        <v>7</v>
      </c>
      <c r="H233" s="191" t="s">
        <v>236</v>
      </c>
      <c r="I233" s="182" t="s">
        <v>27</v>
      </c>
      <c r="J233" s="182"/>
      <c r="K233" s="193">
        <f t="shared" si="26"/>
        <v>1</v>
      </c>
      <c r="L233" s="193" t="s">
        <v>31</v>
      </c>
      <c r="M233" s="193">
        <f>IF(L233="y",1,IF(L233="n/a",1,0))</f>
        <v>1</v>
      </c>
      <c r="N233" s="193" t="s">
        <v>195</v>
      </c>
      <c r="O233" s="193">
        <f>IF(N233="y",1,IF(N233="n/a",1,0))</f>
        <v>0</v>
      </c>
      <c r="P233" s="193" t="s">
        <v>195</v>
      </c>
      <c r="Q233" s="193" t="s">
        <v>31</v>
      </c>
      <c r="R233" s="193">
        <f>IF(Q233="y",1,IF(Q233="n/a",1,0))</f>
        <v>1</v>
      </c>
      <c r="S233" s="193" t="s">
        <v>31</v>
      </c>
      <c r="T233" s="194">
        <v>44393</v>
      </c>
      <c r="U233" s="193" t="s">
        <v>195</v>
      </c>
      <c r="V233" s="193">
        <f t="shared" si="24"/>
        <v>0</v>
      </c>
      <c r="W233" s="193" t="s">
        <v>233</v>
      </c>
      <c r="X233" s="218" t="s">
        <v>584</v>
      </c>
      <c r="Y233" s="218"/>
      <c r="Z233" s="234" t="s">
        <v>571</v>
      </c>
      <c r="AA233" s="236" t="s">
        <v>574</v>
      </c>
    </row>
    <row r="234" spans="1:27" ht="43.2" x14ac:dyDescent="0.3">
      <c r="A234" s="178">
        <f t="shared" si="27"/>
        <v>224</v>
      </c>
      <c r="B234" s="200" t="s">
        <v>580</v>
      </c>
      <c r="C234" s="191">
        <v>7.3</v>
      </c>
      <c r="D234" s="191">
        <v>7.4089999999999998</v>
      </c>
      <c r="E234" s="192">
        <f t="shared" si="25"/>
        <v>0.10899999999999999</v>
      </c>
      <c r="F234" s="191" t="s">
        <v>32</v>
      </c>
      <c r="G234" s="191">
        <v>6</v>
      </c>
      <c r="H234" s="191" t="s">
        <v>236</v>
      </c>
      <c r="I234" s="182" t="s">
        <v>27</v>
      </c>
      <c r="J234" s="182"/>
      <c r="K234" s="193">
        <f t="shared" si="26"/>
        <v>1</v>
      </c>
      <c r="L234" s="193" t="s">
        <v>31</v>
      </c>
      <c r="M234" s="193">
        <f>IF(L234="y",1,IF(L234="n/a",1,0))</f>
        <v>1</v>
      </c>
      <c r="N234" s="193" t="s">
        <v>195</v>
      </c>
      <c r="O234" s="193">
        <f>IF(N234="y",1,IF(N234="n/a",1,0))</f>
        <v>0</v>
      </c>
      <c r="P234" s="193" t="s">
        <v>195</v>
      </c>
      <c r="Q234" s="193" t="s">
        <v>31</v>
      </c>
      <c r="R234" s="193">
        <f>IF(Q234="y",1,IF(Q234="n/a",1,0))</f>
        <v>1</v>
      </c>
      <c r="S234" s="193" t="s">
        <v>31</v>
      </c>
      <c r="T234" s="194">
        <v>44393</v>
      </c>
      <c r="U234" s="193" t="s">
        <v>195</v>
      </c>
      <c r="V234" s="193">
        <f t="shared" si="24"/>
        <v>0</v>
      </c>
      <c r="W234" s="193" t="s">
        <v>233</v>
      </c>
      <c r="X234" s="218" t="s">
        <v>585</v>
      </c>
      <c r="Y234" s="218"/>
      <c r="Z234" s="234" t="s">
        <v>571</v>
      </c>
      <c r="AA234" s="236" t="s">
        <v>574</v>
      </c>
    </row>
    <row r="235" spans="1:27" ht="43.2" hidden="1" x14ac:dyDescent="0.3">
      <c r="A235" s="178">
        <f t="shared" si="27"/>
        <v>225</v>
      </c>
      <c r="B235" s="200" t="s">
        <v>580</v>
      </c>
      <c r="C235" s="191">
        <v>7.4089999999999998</v>
      </c>
      <c r="D235" s="191">
        <v>7.5229999999999997</v>
      </c>
      <c r="E235" s="192">
        <f t="shared" si="25"/>
        <v>0.11399999999999988</v>
      </c>
      <c r="F235" s="191" t="s">
        <v>32</v>
      </c>
      <c r="G235" s="191">
        <v>6</v>
      </c>
      <c r="H235" s="191" t="s">
        <v>236</v>
      </c>
      <c r="I235" s="182" t="s">
        <v>27</v>
      </c>
      <c r="J235" s="182"/>
      <c r="K235" s="193">
        <f t="shared" si="26"/>
        <v>1</v>
      </c>
      <c r="L235" s="193" t="s">
        <v>31</v>
      </c>
      <c r="M235" s="193">
        <f>IF(L235="y",1,IF(L235="n/a",1,0))</f>
        <v>1</v>
      </c>
      <c r="N235" s="193" t="s">
        <v>233</v>
      </c>
      <c r="O235" s="193">
        <f>IF(N235="y",1,IF(N235="n/a",1,0))</f>
        <v>1</v>
      </c>
      <c r="P235" s="193" t="s">
        <v>195</v>
      </c>
      <c r="Q235" s="193" t="s">
        <v>31</v>
      </c>
      <c r="R235" s="193">
        <f>IF(Q235="y",1,IF(Q235="n/a",1,0))</f>
        <v>1</v>
      </c>
      <c r="S235" s="193" t="s">
        <v>31</v>
      </c>
      <c r="T235" s="194">
        <v>44393</v>
      </c>
      <c r="U235" s="193" t="s">
        <v>233</v>
      </c>
      <c r="V235" s="193">
        <f t="shared" si="24"/>
        <v>1</v>
      </c>
      <c r="W235" s="193" t="s">
        <v>31</v>
      </c>
      <c r="X235" s="218"/>
      <c r="Y235" s="218"/>
      <c r="Z235" s="234"/>
      <c r="AA235" s="236" t="s">
        <v>574</v>
      </c>
    </row>
    <row r="236" spans="1:27" ht="43.2" hidden="1" x14ac:dyDescent="0.3">
      <c r="A236" s="178">
        <f t="shared" si="27"/>
        <v>226</v>
      </c>
      <c r="B236" s="200" t="s">
        <v>580</v>
      </c>
      <c r="C236" s="191">
        <v>7.5229999999999997</v>
      </c>
      <c r="D236" s="191">
        <v>7.742</v>
      </c>
      <c r="E236" s="192">
        <f t="shared" si="25"/>
        <v>0.21900000000000031</v>
      </c>
      <c r="F236" s="191" t="s">
        <v>32</v>
      </c>
      <c r="G236" s="191">
        <v>5</v>
      </c>
      <c r="H236" s="191" t="s">
        <v>236</v>
      </c>
      <c r="I236" s="182" t="s">
        <v>27</v>
      </c>
      <c r="J236" s="182"/>
      <c r="K236" s="193">
        <f t="shared" si="26"/>
        <v>1</v>
      </c>
      <c r="L236" s="193" t="s">
        <v>31</v>
      </c>
      <c r="M236" s="193">
        <f>IF(L236="Y",1,IF(L236="n/a",1,0))</f>
        <v>1</v>
      </c>
      <c r="N236" s="193" t="s">
        <v>233</v>
      </c>
      <c r="O236" s="193">
        <f>IF(N236="Y",1,IF(N236="n/a",1,0))</f>
        <v>1</v>
      </c>
      <c r="P236" s="193" t="s">
        <v>195</v>
      </c>
      <c r="Q236" s="193" t="s">
        <v>31</v>
      </c>
      <c r="R236" s="193">
        <f>IF(Q236="Y",1,IF(Q236="n/a",1,0))</f>
        <v>1</v>
      </c>
      <c r="S236" s="193" t="s">
        <v>31</v>
      </c>
      <c r="T236" s="194">
        <v>44393</v>
      </c>
      <c r="U236" s="193" t="s">
        <v>233</v>
      </c>
      <c r="V236" s="193">
        <f t="shared" si="24"/>
        <v>1</v>
      </c>
      <c r="W236" s="193" t="s">
        <v>31</v>
      </c>
      <c r="X236" s="218"/>
      <c r="Y236" s="218"/>
      <c r="Z236" s="234"/>
      <c r="AA236" s="236" t="s">
        <v>574</v>
      </c>
    </row>
    <row r="237" spans="1:27" ht="43.2" x14ac:dyDescent="0.3">
      <c r="A237" s="178">
        <f t="shared" si="27"/>
        <v>227</v>
      </c>
      <c r="B237" s="200" t="s">
        <v>580</v>
      </c>
      <c r="C237" s="191">
        <v>7.9059999999999997</v>
      </c>
      <c r="D237" s="191">
        <v>8.2759999999999998</v>
      </c>
      <c r="E237" s="192">
        <f t="shared" si="25"/>
        <v>0.37000000000000011</v>
      </c>
      <c r="F237" s="191" t="s">
        <v>26</v>
      </c>
      <c r="G237" s="182" t="s">
        <v>27</v>
      </c>
      <c r="H237" s="182"/>
      <c r="I237" s="191">
        <v>6</v>
      </c>
      <c r="J237" s="191" t="s">
        <v>232</v>
      </c>
      <c r="K237" s="193">
        <f t="shared" si="26"/>
        <v>1</v>
      </c>
      <c r="L237" s="193" t="s">
        <v>233</v>
      </c>
      <c r="M237" s="193">
        <f>IF(L237="Y",1,IF(L237="n/a",1,0))</f>
        <v>1</v>
      </c>
      <c r="N237" s="193" t="s">
        <v>195</v>
      </c>
      <c r="O237" s="193">
        <f>IF(N237="Y",1,IF(N237="n/a",1,0))</f>
        <v>0</v>
      </c>
      <c r="P237" s="193" t="s">
        <v>233</v>
      </c>
      <c r="Q237" s="193" t="s">
        <v>233</v>
      </c>
      <c r="R237" s="193">
        <f>IF(Q237="Y",1,IF(Q237="n/a",1,0))</f>
        <v>1</v>
      </c>
      <c r="S237" s="193" t="s">
        <v>31</v>
      </c>
      <c r="T237" s="194">
        <v>44393</v>
      </c>
      <c r="U237" s="193" t="s">
        <v>195</v>
      </c>
      <c r="V237" s="193">
        <f t="shared" si="24"/>
        <v>0</v>
      </c>
      <c r="W237" s="193" t="s">
        <v>233</v>
      </c>
      <c r="X237" s="218" t="s">
        <v>586</v>
      </c>
      <c r="Y237" s="218"/>
      <c r="Z237" s="234" t="s">
        <v>571</v>
      </c>
      <c r="AA237" s="236" t="s">
        <v>574</v>
      </c>
    </row>
    <row r="238" spans="1:27" ht="43.8" thickBot="1" x14ac:dyDescent="0.35">
      <c r="A238" s="178">
        <f t="shared" si="27"/>
        <v>228</v>
      </c>
      <c r="B238" s="200" t="s">
        <v>580</v>
      </c>
      <c r="C238" s="191">
        <v>8.9770000000000003</v>
      </c>
      <c r="D238" s="191">
        <v>9.1</v>
      </c>
      <c r="E238" s="192">
        <f t="shared" si="25"/>
        <v>0.12299999999999933</v>
      </c>
      <c r="F238" s="191" t="s">
        <v>26</v>
      </c>
      <c r="G238" s="182" t="s">
        <v>27</v>
      </c>
      <c r="H238" s="182"/>
      <c r="I238" s="191">
        <v>7</v>
      </c>
      <c r="J238" s="191" t="s">
        <v>232</v>
      </c>
      <c r="K238" s="193">
        <f t="shared" si="26"/>
        <v>1</v>
      </c>
      <c r="L238" s="193" t="s">
        <v>233</v>
      </c>
      <c r="M238" s="193">
        <f>IF(L238="Y",1,IF(L238="n/a",1,0))</f>
        <v>1</v>
      </c>
      <c r="N238" s="193" t="s">
        <v>195</v>
      </c>
      <c r="O238" s="193">
        <f>IF(N238="Y",1,IF(N238="n/a",1,0))</f>
        <v>0</v>
      </c>
      <c r="P238" s="193" t="s">
        <v>195</v>
      </c>
      <c r="Q238" s="193" t="s">
        <v>31</v>
      </c>
      <c r="R238" s="193">
        <f>IF(Q238="Y",1,IF(Q238="n/a",1,0))</f>
        <v>1</v>
      </c>
      <c r="S238" s="193" t="s">
        <v>31</v>
      </c>
      <c r="T238" s="194">
        <v>44393</v>
      </c>
      <c r="U238" s="193" t="s">
        <v>195</v>
      </c>
      <c r="V238" s="193">
        <f t="shared" si="24"/>
        <v>0</v>
      </c>
      <c r="W238" s="193" t="s">
        <v>233</v>
      </c>
      <c r="X238" s="218" t="s">
        <v>587</v>
      </c>
      <c r="Y238" s="218"/>
      <c r="Z238" s="234" t="s">
        <v>571</v>
      </c>
      <c r="AA238" s="236" t="s">
        <v>574</v>
      </c>
    </row>
    <row r="239" spans="1:27" ht="44.4" hidden="1" thickTop="1" thickBot="1" x14ac:dyDescent="0.35">
      <c r="A239" s="178">
        <f t="shared" si="27"/>
        <v>229</v>
      </c>
      <c r="B239" s="200" t="s">
        <v>580</v>
      </c>
      <c r="C239" s="191">
        <v>9.17</v>
      </c>
      <c r="D239" s="191">
        <v>9.1890000000000001</v>
      </c>
      <c r="E239" s="192">
        <f t="shared" si="25"/>
        <v>1.9000000000000128E-2</v>
      </c>
      <c r="F239" s="191" t="s">
        <v>32</v>
      </c>
      <c r="G239" s="191">
        <v>5</v>
      </c>
      <c r="H239" s="191" t="s">
        <v>239</v>
      </c>
      <c r="I239" s="182" t="s">
        <v>27</v>
      </c>
      <c r="J239" s="182"/>
      <c r="K239" s="193">
        <f t="shared" si="26"/>
        <v>1</v>
      </c>
      <c r="L239" s="193" t="s">
        <v>233</v>
      </c>
      <c r="M239" s="193">
        <f>IF(L239="Y",1,IF(L239="n/a",1,0))</f>
        <v>1</v>
      </c>
      <c r="N239" s="193" t="s">
        <v>233</v>
      </c>
      <c r="O239" s="193">
        <f>IF(N239="Y",1,IF(N239="n/a",1,0))</f>
        <v>1</v>
      </c>
      <c r="P239" s="193" t="s">
        <v>195</v>
      </c>
      <c r="Q239" s="193" t="s">
        <v>31</v>
      </c>
      <c r="R239" s="193">
        <f>IF(Q239="Y",1,IF(Q239="n/a",1,0))</f>
        <v>1</v>
      </c>
      <c r="S239" s="193" t="s">
        <v>31</v>
      </c>
      <c r="T239" s="194">
        <v>44393</v>
      </c>
      <c r="U239" s="193" t="s">
        <v>233</v>
      </c>
      <c r="V239" s="193">
        <f t="shared" si="24"/>
        <v>1</v>
      </c>
      <c r="W239" s="193" t="s">
        <v>233</v>
      </c>
      <c r="X239" s="233" t="s">
        <v>588</v>
      </c>
      <c r="Y239" s="233"/>
      <c r="Z239" s="234"/>
      <c r="AA239" s="236" t="s">
        <v>574</v>
      </c>
    </row>
    <row r="240" spans="1:27" ht="44.4" hidden="1" thickTop="1" thickBot="1" x14ac:dyDescent="0.35">
      <c r="A240" s="178">
        <f t="shared" si="27"/>
        <v>230</v>
      </c>
      <c r="B240" s="200" t="s">
        <v>580</v>
      </c>
      <c r="C240" s="191">
        <v>9.6590000000000007</v>
      </c>
      <c r="D240" s="191">
        <v>9.6920000000000002</v>
      </c>
      <c r="E240" s="192">
        <f t="shared" si="25"/>
        <v>3.2999999999999474E-2</v>
      </c>
      <c r="F240" s="191" t="s">
        <v>32</v>
      </c>
      <c r="G240" s="191">
        <v>7</v>
      </c>
      <c r="H240" s="191" t="s">
        <v>232</v>
      </c>
      <c r="I240" s="182" t="s">
        <v>27</v>
      </c>
      <c r="J240" s="182"/>
      <c r="K240" s="193">
        <f t="shared" si="26"/>
        <v>1</v>
      </c>
      <c r="L240" s="193" t="s">
        <v>31</v>
      </c>
      <c r="M240" s="193">
        <f>IF(L240="Y",1,IF(L240="n/a",1,0))</f>
        <v>1</v>
      </c>
      <c r="N240" s="193" t="s">
        <v>233</v>
      </c>
      <c r="O240" s="193">
        <f>IF(N240="Y",1,IF(N240="n/a",1,0))</f>
        <v>1</v>
      </c>
      <c r="P240" s="193" t="s">
        <v>195</v>
      </c>
      <c r="Q240" s="193" t="s">
        <v>31</v>
      </c>
      <c r="R240" s="193">
        <f>IF(Q240="Y",1,IF(Q240="n/a",1,0))</f>
        <v>1</v>
      </c>
      <c r="S240" s="193" t="s">
        <v>31</v>
      </c>
      <c r="T240" s="194">
        <v>44393</v>
      </c>
      <c r="U240" s="193" t="s">
        <v>233</v>
      </c>
      <c r="V240" s="193">
        <f t="shared" si="24"/>
        <v>1</v>
      </c>
      <c r="W240" s="193" t="s">
        <v>233</v>
      </c>
      <c r="X240" s="233" t="s">
        <v>589</v>
      </c>
      <c r="Y240" s="233"/>
      <c r="Z240" s="234"/>
      <c r="AA240" s="236" t="s">
        <v>574</v>
      </c>
    </row>
    <row r="241" spans="1:27" ht="43.8" thickTop="1" x14ac:dyDescent="0.3">
      <c r="A241" s="178">
        <f t="shared" si="27"/>
        <v>231</v>
      </c>
      <c r="B241" s="200" t="s">
        <v>580</v>
      </c>
      <c r="C241" s="191">
        <v>10.505000000000001</v>
      </c>
      <c r="D241" s="191">
        <v>10.56</v>
      </c>
      <c r="E241" s="192">
        <f t="shared" si="25"/>
        <v>5.4999999999999716E-2</v>
      </c>
      <c r="F241" s="191" t="s">
        <v>32</v>
      </c>
      <c r="G241" s="191">
        <v>6</v>
      </c>
      <c r="H241" s="191" t="s">
        <v>232</v>
      </c>
      <c r="I241" s="182" t="s">
        <v>27</v>
      </c>
      <c r="J241" s="182"/>
      <c r="K241" s="193">
        <f t="shared" si="26"/>
        <v>1</v>
      </c>
      <c r="L241" s="193" t="s">
        <v>31</v>
      </c>
      <c r="M241" s="193">
        <f>IF(L241="y",1,IF(L241="n/a",1,0))</f>
        <v>1</v>
      </c>
      <c r="N241" s="193" t="s">
        <v>195</v>
      </c>
      <c r="O241" s="193">
        <f>IF(N241="y",1,IF(N241="n/a",1,0))</f>
        <v>0</v>
      </c>
      <c r="P241" s="193" t="s">
        <v>195</v>
      </c>
      <c r="Q241" s="193" t="s">
        <v>31</v>
      </c>
      <c r="R241" s="193">
        <f>IF(Q241="y",1,IF(Q241="n/a",1,0))</f>
        <v>1</v>
      </c>
      <c r="S241" s="193" t="s">
        <v>31</v>
      </c>
      <c r="T241" s="194">
        <v>44393</v>
      </c>
      <c r="U241" s="193" t="s">
        <v>195</v>
      </c>
      <c r="V241" s="193">
        <f t="shared" si="24"/>
        <v>0</v>
      </c>
      <c r="W241" s="193" t="s">
        <v>233</v>
      </c>
      <c r="X241" s="233" t="s">
        <v>590</v>
      </c>
      <c r="Y241" s="233"/>
      <c r="Z241" s="234" t="s">
        <v>571</v>
      </c>
      <c r="AA241" s="236" t="s">
        <v>574</v>
      </c>
    </row>
    <row r="242" spans="1:27" ht="43.2" x14ac:dyDescent="0.3">
      <c r="A242" s="178">
        <f t="shared" si="27"/>
        <v>232</v>
      </c>
      <c r="B242" s="200" t="s">
        <v>580</v>
      </c>
      <c r="C242" s="191">
        <v>10.836</v>
      </c>
      <c r="D242" s="191">
        <v>11.234</v>
      </c>
      <c r="E242" s="192">
        <f t="shared" si="25"/>
        <v>0.39799999999999969</v>
      </c>
      <c r="F242" s="191" t="s">
        <v>26</v>
      </c>
      <c r="G242" s="182" t="s">
        <v>27</v>
      </c>
      <c r="H242" s="182"/>
      <c r="I242" s="191">
        <v>4</v>
      </c>
      <c r="J242" s="191" t="s">
        <v>232</v>
      </c>
      <c r="K242" s="193">
        <f t="shared" si="26"/>
        <v>0</v>
      </c>
      <c r="L242" s="193" t="s">
        <v>233</v>
      </c>
      <c r="M242" s="193">
        <f>IF(L242="Y",1,IF(L242="n/a",1,0))</f>
        <v>1</v>
      </c>
      <c r="N242" s="193" t="s">
        <v>233</v>
      </c>
      <c r="O242" s="193">
        <f>IF(N242="Y",1,IF(N242="n/a",1,0))</f>
        <v>1</v>
      </c>
      <c r="P242" s="193" t="s">
        <v>233</v>
      </c>
      <c r="Q242" s="193" t="s">
        <v>233</v>
      </c>
      <c r="R242" s="193">
        <f>IF(Q242="Y",1,IF(Q242="n/a",1,0))</f>
        <v>1</v>
      </c>
      <c r="S242" s="193" t="s">
        <v>31</v>
      </c>
      <c r="T242" s="194">
        <v>44393</v>
      </c>
      <c r="U242" s="193" t="s">
        <v>195</v>
      </c>
      <c r="V242" s="193">
        <f t="shared" si="24"/>
        <v>0</v>
      </c>
      <c r="W242" s="193" t="s">
        <v>233</v>
      </c>
      <c r="X242" s="218" t="s">
        <v>579</v>
      </c>
      <c r="Y242" s="218"/>
      <c r="Z242" s="234" t="s">
        <v>571</v>
      </c>
      <c r="AA242" s="236" t="s">
        <v>574</v>
      </c>
    </row>
    <row r="243" spans="1:27" ht="97.2" customHeight="1" x14ac:dyDescent="0.3">
      <c r="A243" s="178">
        <f t="shared" si="27"/>
        <v>233</v>
      </c>
      <c r="B243" s="200" t="s">
        <v>580</v>
      </c>
      <c r="C243" s="191">
        <v>13.54</v>
      </c>
      <c r="D243" s="191">
        <v>14.148</v>
      </c>
      <c r="E243" s="192">
        <f t="shared" si="25"/>
        <v>0.60800000000000054</v>
      </c>
      <c r="F243" s="191" t="s">
        <v>32</v>
      </c>
      <c r="G243" s="191">
        <v>4</v>
      </c>
      <c r="H243" s="191" t="s">
        <v>232</v>
      </c>
      <c r="I243" s="182" t="s">
        <v>27</v>
      </c>
      <c r="J243" s="182"/>
      <c r="K243" s="193">
        <f t="shared" si="26"/>
        <v>0</v>
      </c>
      <c r="L243" s="193" t="s">
        <v>233</v>
      </c>
      <c r="M243" s="193">
        <f>IF(L243="y",1,IF(L243="n/a",1,0))</f>
        <v>1</v>
      </c>
      <c r="N243" s="193" t="s">
        <v>195</v>
      </c>
      <c r="O243" s="193">
        <f>IF(N243="y",1,IF(N243="n/a",1,0))</f>
        <v>0</v>
      </c>
      <c r="P243" s="193" t="s">
        <v>233</v>
      </c>
      <c r="Q243" s="193" t="s">
        <v>233</v>
      </c>
      <c r="R243" s="193">
        <f>IF(Q243="y",1,IF(Q243="n/a",1,0))</f>
        <v>1</v>
      </c>
      <c r="S243" s="193" t="s">
        <v>31</v>
      </c>
      <c r="T243" s="194">
        <v>44393</v>
      </c>
      <c r="U243" s="193" t="s">
        <v>195</v>
      </c>
      <c r="V243" s="193">
        <f t="shared" si="24"/>
        <v>0</v>
      </c>
      <c r="W243" s="193" t="s">
        <v>233</v>
      </c>
      <c r="X243" s="218" t="s">
        <v>591</v>
      </c>
      <c r="Y243" s="218"/>
      <c r="Z243" s="234" t="s">
        <v>571</v>
      </c>
      <c r="AA243" s="236" t="s">
        <v>574</v>
      </c>
    </row>
    <row r="244" spans="1:27" ht="30" customHeight="1" x14ac:dyDescent="0.3">
      <c r="A244" s="178">
        <f t="shared" si="27"/>
        <v>234</v>
      </c>
      <c r="B244" s="200" t="s">
        <v>580</v>
      </c>
      <c r="C244" s="191">
        <v>14.412000000000001</v>
      </c>
      <c r="D244" s="191">
        <v>14.513999999999999</v>
      </c>
      <c r="E244" s="192">
        <f t="shared" si="25"/>
        <v>0.10199999999999854</v>
      </c>
      <c r="F244" s="191" t="s">
        <v>26</v>
      </c>
      <c r="G244" s="182" t="s">
        <v>27</v>
      </c>
      <c r="H244" s="182"/>
      <c r="I244" s="191">
        <v>5</v>
      </c>
      <c r="J244" s="191" t="s">
        <v>232</v>
      </c>
      <c r="K244" s="193">
        <f t="shared" si="26"/>
        <v>1</v>
      </c>
      <c r="L244" s="193" t="s">
        <v>233</v>
      </c>
      <c r="M244" s="193">
        <f>IF(L244="Y",1,IF(L244="n/a",1,0))</f>
        <v>1</v>
      </c>
      <c r="N244" s="193" t="s">
        <v>195</v>
      </c>
      <c r="O244" s="193">
        <f>IF(N244="Y",1,IF(N244="n/a",1,0))</f>
        <v>0</v>
      </c>
      <c r="P244" s="193" t="s">
        <v>233</v>
      </c>
      <c r="Q244" s="193" t="s">
        <v>233</v>
      </c>
      <c r="R244" s="193">
        <f>IF(Q244="Y",1,IF(Q244="n/a",1,0))</f>
        <v>1</v>
      </c>
      <c r="S244" s="193" t="s">
        <v>31</v>
      </c>
      <c r="T244" s="194">
        <v>44393</v>
      </c>
      <c r="U244" s="193" t="s">
        <v>195</v>
      </c>
      <c r="V244" s="193">
        <f t="shared" si="24"/>
        <v>0</v>
      </c>
      <c r="W244" s="193" t="s">
        <v>233</v>
      </c>
      <c r="X244" s="218" t="s">
        <v>592</v>
      </c>
      <c r="Y244" s="218"/>
      <c r="Z244" s="234" t="s">
        <v>571</v>
      </c>
      <c r="AA244" s="236" t="s">
        <v>574</v>
      </c>
    </row>
    <row r="245" spans="1:27" ht="43.2" hidden="1" x14ac:dyDescent="0.3">
      <c r="A245" s="178">
        <f t="shared" si="27"/>
        <v>235</v>
      </c>
      <c r="B245" s="200" t="s">
        <v>580</v>
      </c>
      <c r="C245" s="191">
        <v>17.024999999999999</v>
      </c>
      <c r="D245" s="191">
        <v>17.372</v>
      </c>
      <c r="E245" s="192">
        <f t="shared" si="25"/>
        <v>0.34700000000000131</v>
      </c>
      <c r="F245" s="191" t="s">
        <v>26</v>
      </c>
      <c r="G245" s="182" t="s">
        <v>27</v>
      </c>
      <c r="H245" s="182"/>
      <c r="I245" s="191">
        <v>8</v>
      </c>
      <c r="J245" s="191" t="s">
        <v>232</v>
      </c>
      <c r="K245" s="193">
        <f t="shared" si="26"/>
        <v>1</v>
      </c>
      <c r="L245" s="193" t="s">
        <v>233</v>
      </c>
      <c r="M245" s="193">
        <f t="shared" ref="M245:M250" si="28">IF(L245="y",1,IF(L245="n/a",1,0))</f>
        <v>1</v>
      </c>
      <c r="N245" s="193" t="s">
        <v>233</v>
      </c>
      <c r="O245" s="193">
        <f t="shared" ref="O245:O250" si="29">IF(N245="y",1,IF(N245="n/a",1,0))</f>
        <v>1</v>
      </c>
      <c r="P245" s="193" t="s">
        <v>195</v>
      </c>
      <c r="Q245" s="193" t="s">
        <v>31</v>
      </c>
      <c r="R245" s="193">
        <f t="shared" ref="R245:R250" si="30">IF(Q245="y",1,IF(Q245="n/a",1,0))</f>
        <v>1</v>
      </c>
      <c r="S245" s="193" t="s">
        <v>31</v>
      </c>
      <c r="T245" s="194">
        <v>44393</v>
      </c>
      <c r="U245" s="193" t="s">
        <v>233</v>
      </c>
      <c r="V245" s="193">
        <f t="shared" si="24"/>
        <v>1</v>
      </c>
      <c r="W245" s="193" t="s">
        <v>31</v>
      </c>
      <c r="X245" s="218"/>
      <c r="Y245" s="218"/>
      <c r="Z245" s="234"/>
      <c r="AA245" s="236" t="s">
        <v>574</v>
      </c>
    </row>
    <row r="246" spans="1:27" ht="45.6" customHeight="1" x14ac:dyDescent="0.3">
      <c r="A246" s="178">
        <f t="shared" si="27"/>
        <v>236</v>
      </c>
      <c r="B246" s="179">
        <v>93010101</v>
      </c>
      <c r="C246" s="180">
        <v>1.76</v>
      </c>
      <c r="D246" s="180">
        <v>1.8540000000000001</v>
      </c>
      <c r="E246" s="181">
        <f t="shared" si="25"/>
        <v>9.4000000000000083E-2</v>
      </c>
      <c r="F246" s="180" t="s">
        <v>26</v>
      </c>
      <c r="G246" s="182" t="s">
        <v>27</v>
      </c>
      <c r="H246" s="182"/>
      <c r="I246" s="180">
        <v>6</v>
      </c>
      <c r="J246" s="180" t="s">
        <v>232</v>
      </c>
      <c r="K246" s="183">
        <f t="shared" si="26"/>
        <v>1</v>
      </c>
      <c r="L246" s="183" t="s">
        <v>233</v>
      </c>
      <c r="M246" s="183">
        <f t="shared" si="28"/>
        <v>1</v>
      </c>
      <c r="N246" s="183" t="s">
        <v>195</v>
      </c>
      <c r="O246" s="183">
        <f t="shared" si="29"/>
        <v>0</v>
      </c>
      <c r="P246" s="183" t="s">
        <v>195</v>
      </c>
      <c r="Q246" s="183" t="s">
        <v>31</v>
      </c>
      <c r="R246" s="183">
        <f t="shared" si="30"/>
        <v>1</v>
      </c>
      <c r="S246" s="183" t="s">
        <v>31</v>
      </c>
      <c r="T246" s="184">
        <v>44396</v>
      </c>
      <c r="U246" s="183" t="s">
        <v>195</v>
      </c>
      <c r="V246" s="183">
        <f t="shared" si="24"/>
        <v>0</v>
      </c>
      <c r="W246" s="183" t="s">
        <v>233</v>
      </c>
      <c r="X246" s="219" t="s">
        <v>593</v>
      </c>
      <c r="Y246" s="219"/>
      <c r="Z246" s="234" t="s">
        <v>571</v>
      </c>
      <c r="AA246" s="236" t="s">
        <v>574</v>
      </c>
    </row>
    <row r="247" spans="1:27" ht="43.2" hidden="1" x14ac:dyDescent="0.3">
      <c r="A247" s="178">
        <f t="shared" si="27"/>
        <v>237</v>
      </c>
      <c r="B247" s="179" t="s">
        <v>594</v>
      </c>
      <c r="C247" s="180">
        <v>1.8540000000000001</v>
      </c>
      <c r="D247" s="180">
        <v>2.0419999999999998</v>
      </c>
      <c r="E247" s="181">
        <f t="shared" si="25"/>
        <v>0.18799999999999972</v>
      </c>
      <c r="F247" s="180" t="s">
        <v>26</v>
      </c>
      <c r="G247" s="182" t="s">
        <v>27</v>
      </c>
      <c r="H247" s="182"/>
      <c r="I247" s="180">
        <v>6</v>
      </c>
      <c r="J247" s="180" t="s">
        <v>232</v>
      </c>
      <c r="K247" s="183">
        <f t="shared" si="26"/>
        <v>1</v>
      </c>
      <c r="L247" s="183" t="s">
        <v>233</v>
      </c>
      <c r="M247" s="183">
        <f t="shared" si="28"/>
        <v>1</v>
      </c>
      <c r="N247" s="183" t="s">
        <v>233</v>
      </c>
      <c r="O247" s="183">
        <f t="shared" si="29"/>
        <v>1</v>
      </c>
      <c r="P247" s="183" t="s">
        <v>233</v>
      </c>
      <c r="Q247" s="183" t="s">
        <v>233</v>
      </c>
      <c r="R247" s="183">
        <f t="shared" si="30"/>
        <v>1</v>
      </c>
      <c r="S247" s="183" t="s">
        <v>31</v>
      </c>
      <c r="T247" s="184">
        <v>44396</v>
      </c>
      <c r="U247" s="183" t="s">
        <v>233</v>
      </c>
      <c r="V247" s="183">
        <f t="shared" si="24"/>
        <v>1</v>
      </c>
      <c r="W247" s="183" t="s">
        <v>233</v>
      </c>
      <c r="X247" s="219"/>
      <c r="Y247" s="219"/>
      <c r="Z247" s="234" t="s">
        <v>571</v>
      </c>
      <c r="AA247" s="236" t="s">
        <v>574</v>
      </c>
    </row>
    <row r="248" spans="1:27" ht="43.2" hidden="1" x14ac:dyDescent="0.3">
      <c r="A248" s="178">
        <f t="shared" si="27"/>
        <v>238</v>
      </c>
      <c r="B248" s="200">
        <v>93016000</v>
      </c>
      <c r="C248" s="191">
        <v>3.165</v>
      </c>
      <c r="D248" s="191">
        <v>3.2559999999999998</v>
      </c>
      <c r="E248" s="192">
        <f t="shared" si="25"/>
        <v>9.0999999999999748E-2</v>
      </c>
      <c r="F248" s="191" t="s">
        <v>26</v>
      </c>
      <c r="G248" s="182" t="s">
        <v>27</v>
      </c>
      <c r="H248" s="182"/>
      <c r="I248" s="191">
        <v>8</v>
      </c>
      <c r="J248" s="191" t="s">
        <v>232</v>
      </c>
      <c r="K248" s="193">
        <f t="shared" si="26"/>
        <v>1</v>
      </c>
      <c r="L248" s="193" t="s">
        <v>233</v>
      </c>
      <c r="M248" s="193">
        <f t="shared" si="28"/>
        <v>1</v>
      </c>
      <c r="N248" s="193" t="s">
        <v>233</v>
      </c>
      <c r="O248" s="193">
        <f t="shared" si="29"/>
        <v>1</v>
      </c>
      <c r="P248" s="193" t="s">
        <v>233</v>
      </c>
      <c r="Q248" s="193" t="s">
        <v>233</v>
      </c>
      <c r="R248" s="193">
        <f t="shared" si="30"/>
        <v>1</v>
      </c>
      <c r="S248" s="193" t="s">
        <v>31</v>
      </c>
      <c r="T248" s="194">
        <v>44396</v>
      </c>
      <c r="U248" s="193" t="s">
        <v>233</v>
      </c>
      <c r="V248" s="193">
        <f t="shared" si="24"/>
        <v>1</v>
      </c>
      <c r="W248" s="193" t="s">
        <v>31</v>
      </c>
      <c r="X248" s="218"/>
      <c r="Y248" s="218"/>
      <c r="Z248" s="234" t="s">
        <v>571</v>
      </c>
      <c r="AA248" s="236" t="s">
        <v>574</v>
      </c>
    </row>
    <row r="249" spans="1:27" ht="43.2" hidden="1" x14ac:dyDescent="0.3">
      <c r="A249" s="178">
        <f t="shared" si="27"/>
        <v>239</v>
      </c>
      <c r="B249" s="200" t="s">
        <v>595</v>
      </c>
      <c r="C249" s="191">
        <v>3.4329999999999998</v>
      </c>
      <c r="D249" s="191">
        <v>3.5339999999999998</v>
      </c>
      <c r="E249" s="192">
        <f t="shared" si="25"/>
        <v>0.10099999999999998</v>
      </c>
      <c r="F249" s="191" t="s">
        <v>26</v>
      </c>
      <c r="G249" s="182" t="s">
        <v>27</v>
      </c>
      <c r="H249" s="182"/>
      <c r="I249" s="191">
        <v>5</v>
      </c>
      <c r="J249" s="191" t="s">
        <v>232</v>
      </c>
      <c r="K249" s="193">
        <f t="shared" si="26"/>
        <v>1</v>
      </c>
      <c r="L249" s="193" t="s">
        <v>233</v>
      </c>
      <c r="M249" s="193">
        <f t="shared" si="28"/>
        <v>1</v>
      </c>
      <c r="N249" s="193" t="s">
        <v>233</v>
      </c>
      <c r="O249" s="193">
        <f t="shared" si="29"/>
        <v>1</v>
      </c>
      <c r="P249" s="193" t="s">
        <v>195</v>
      </c>
      <c r="Q249" s="193" t="s">
        <v>31</v>
      </c>
      <c r="R249" s="193">
        <f t="shared" si="30"/>
        <v>1</v>
      </c>
      <c r="S249" s="193" t="s">
        <v>31</v>
      </c>
      <c r="T249" s="194">
        <v>44396</v>
      </c>
      <c r="U249" s="193" t="s">
        <v>233</v>
      </c>
      <c r="V249" s="193">
        <f t="shared" si="24"/>
        <v>1</v>
      </c>
      <c r="W249" s="193" t="s">
        <v>31</v>
      </c>
      <c r="X249" s="218"/>
      <c r="Y249" s="218"/>
      <c r="Z249" s="234" t="s">
        <v>571</v>
      </c>
      <c r="AA249" s="236" t="s">
        <v>574</v>
      </c>
    </row>
    <row r="250" spans="1:27" x14ac:dyDescent="0.3">
      <c r="A250" s="178">
        <f t="shared" si="27"/>
        <v>240</v>
      </c>
      <c r="B250" s="200" t="s">
        <v>595</v>
      </c>
      <c r="C250" s="191">
        <v>6.7389999999999999</v>
      </c>
      <c r="D250" s="191">
        <v>6.8109999999999999</v>
      </c>
      <c r="E250" s="192">
        <f t="shared" si="25"/>
        <v>7.2000000000000064E-2</v>
      </c>
      <c r="F250" s="191" t="s">
        <v>26</v>
      </c>
      <c r="G250" s="182" t="s">
        <v>27</v>
      </c>
      <c r="H250" s="182"/>
      <c r="I250" s="191">
        <v>6</v>
      </c>
      <c r="J250" s="191" t="s">
        <v>232</v>
      </c>
      <c r="K250" s="193">
        <f t="shared" si="26"/>
        <v>1</v>
      </c>
      <c r="L250" s="193" t="s">
        <v>233</v>
      </c>
      <c r="M250" s="193">
        <f t="shared" si="28"/>
        <v>1</v>
      </c>
      <c r="N250" s="193" t="s">
        <v>195</v>
      </c>
      <c r="O250" s="193">
        <f t="shared" si="29"/>
        <v>0</v>
      </c>
      <c r="P250" s="193" t="s">
        <v>195</v>
      </c>
      <c r="Q250" s="193" t="s">
        <v>31</v>
      </c>
      <c r="R250" s="193">
        <f t="shared" si="30"/>
        <v>1</v>
      </c>
      <c r="S250" s="193" t="s">
        <v>31</v>
      </c>
      <c r="T250" s="194">
        <v>44396</v>
      </c>
      <c r="U250" s="193" t="s">
        <v>195</v>
      </c>
      <c r="V250" s="193">
        <f t="shared" si="24"/>
        <v>0</v>
      </c>
      <c r="W250" s="193" t="s">
        <v>233</v>
      </c>
      <c r="X250" s="218" t="s">
        <v>596</v>
      </c>
      <c r="Y250" s="218"/>
      <c r="Z250" s="234" t="s">
        <v>571</v>
      </c>
      <c r="AA250" s="236" t="s">
        <v>597</v>
      </c>
    </row>
    <row r="251" spans="1:27" x14ac:dyDescent="0.3">
      <c r="A251" s="178">
        <f t="shared" si="27"/>
        <v>241</v>
      </c>
      <c r="B251" s="200" t="s">
        <v>595</v>
      </c>
      <c r="C251" s="191">
        <v>8.2690000000000001</v>
      </c>
      <c r="D251" s="191">
        <v>8.3209999999999997</v>
      </c>
      <c r="E251" s="192">
        <f t="shared" si="25"/>
        <v>5.1999999999999602E-2</v>
      </c>
      <c r="F251" s="191" t="s">
        <v>32</v>
      </c>
      <c r="G251" s="191">
        <v>5</v>
      </c>
      <c r="H251" s="191" t="s">
        <v>239</v>
      </c>
      <c r="I251" s="182" t="s">
        <v>27</v>
      </c>
      <c r="J251" s="182"/>
      <c r="K251" s="193">
        <f t="shared" si="26"/>
        <v>1</v>
      </c>
      <c r="L251" s="193" t="s">
        <v>233</v>
      </c>
      <c r="M251" s="193">
        <f>IF(L251="Y",1,IF(L251="n/a",1,0))</f>
        <v>1</v>
      </c>
      <c r="N251" s="193" t="s">
        <v>195</v>
      </c>
      <c r="O251" s="193">
        <f>IF(N251="Y",1,IF(N251="n/a",1,0))</f>
        <v>0</v>
      </c>
      <c r="P251" s="193" t="s">
        <v>195</v>
      </c>
      <c r="Q251" s="193" t="s">
        <v>31</v>
      </c>
      <c r="R251" s="193">
        <f>IF(Q251="Y",1,IF(Q251="n/a",1,0))</f>
        <v>1</v>
      </c>
      <c r="S251" s="193" t="s">
        <v>31</v>
      </c>
      <c r="T251" s="194">
        <v>44396</v>
      </c>
      <c r="U251" s="193" t="s">
        <v>195</v>
      </c>
      <c r="V251" s="193">
        <f t="shared" si="24"/>
        <v>0</v>
      </c>
      <c r="W251" s="193" t="s">
        <v>233</v>
      </c>
      <c r="X251" s="218" t="s">
        <v>598</v>
      </c>
      <c r="Y251" s="218"/>
      <c r="Z251" s="234" t="s">
        <v>571</v>
      </c>
      <c r="AA251" s="236" t="s">
        <v>599</v>
      </c>
    </row>
    <row r="252" spans="1:27" ht="43.2" hidden="1" x14ac:dyDescent="0.3">
      <c r="A252" s="178">
        <f t="shared" si="27"/>
        <v>242</v>
      </c>
      <c r="B252" s="200" t="s">
        <v>595</v>
      </c>
      <c r="C252" s="191">
        <v>8.3209999999999997</v>
      </c>
      <c r="D252" s="191">
        <v>8.36</v>
      </c>
      <c r="E252" s="192">
        <f t="shared" si="25"/>
        <v>3.8999999999999702E-2</v>
      </c>
      <c r="F252" s="191" t="s">
        <v>26</v>
      </c>
      <c r="G252" s="182" t="s">
        <v>27</v>
      </c>
      <c r="H252" s="182"/>
      <c r="I252" s="191">
        <v>8</v>
      </c>
      <c r="J252" s="191" t="s">
        <v>232</v>
      </c>
      <c r="K252" s="193">
        <f t="shared" si="26"/>
        <v>1</v>
      </c>
      <c r="L252" s="193" t="s">
        <v>233</v>
      </c>
      <c r="M252" s="193">
        <f>IF(L252="Y",1,IF(L252="n/a",1,0))</f>
        <v>1</v>
      </c>
      <c r="N252" s="193" t="s">
        <v>233</v>
      </c>
      <c r="O252" s="193">
        <f>IF(N252="Y",1,IF(N252="n/a",1,0))</f>
        <v>1</v>
      </c>
      <c r="P252" s="193" t="s">
        <v>233</v>
      </c>
      <c r="Q252" s="193" t="s">
        <v>31</v>
      </c>
      <c r="R252" s="193">
        <f>IF(Q252="Y",1,IF(Q252="n/a",1,0))</f>
        <v>1</v>
      </c>
      <c r="S252" s="193" t="s">
        <v>31</v>
      </c>
      <c r="T252" s="194">
        <v>44396</v>
      </c>
      <c r="U252" s="193" t="s">
        <v>233</v>
      </c>
      <c r="V252" s="193">
        <f t="shared" si="24"/>
        <v>1</v>
      </c>
      <c r="W252" s="193" t="s">
        <v>233</v>
      </c>
      <c r="X252" s="218"/>
      <c r="Y252" s="218"/>
      <c r="Z252" s="234" t="s">
        <v>571</v>
      </c>
      <c r="AA252" s="236" t="s">
        <v>574</v>
      </c>
    </row>
    <row r="253" spans="1:27" ht="43.2" hidden="1" x14ac:dyDescent="0.3">
      <c r="A253" s="178">
        <f t="shared" si="27"/>
        <v>243</v>
      </c>
      <c r="B253" s="200" t="s">
        <v>595</v>
      </c>
      <c r="C253" s="191">
        <v>8.4009999999999998</v>
      </c>
      <c r="D253" s="191">
        <v>8.4390000000000001</v>
      </c>
      <c r="E253" s="192">
        <f t="shared" si="25"/>
        <v>3.8000000000000256E-2</v>
      </c>
      <c r="F253" s="191" t="s">
        <v>26</v>
      </c>
      <c r="G253" s="182" t="s">
        <v>27</v>
      </c>
      <c r="H253" s="182"/>
      <c r="I253" s="191">
        <v>8</v>
      </c>
      <c r="J253" s="191"/>
      <c r="K253" s="193">
        <f t="shared" si="26"/>
        <v>1</v>
      </c>
      <c r="L253" s="193"/>
      <c r="M253" s="193">
        <f>IF(L253="Y",1,IF(L253="n/a",1,0))</f>
        <v>0</v>
      </c>
      <c r="N253" s="193"/>
      <c r="O253" s="193">
        <f>IF(N253="Y",1,IF(N253="n/a",1,0))</f>
        <v>0</v>
      </c>
      <c r="P253" s="193"/>
      <c r="Q253" s="193"/>
      <c r="R253" s="193">
        <f>IF(Q253="Y",1,IF(Q253="n/a",1,0))</f>
        <v>0</v>
      </c>
      <c r="S253" s="193"/>
      <c r="T253" s="194">
        <v>44396</v>
      </c>
      <c r="U253" s="193"/>
      <c r="V253" s="193">
        <f t="shared" si="24"/>
        <v>0</v>
      </c>
      <c r="W253" s="193"/>
      <c r="X253" s="218"/>
      <c r="Y253" s="218"/>
      <c r="Z253" s="234" t="s">
        <v>571</v>
      </c>
      <c r="AA253" s="236" t="s">
        <v>574</v>
      </c>
    </row>
    <row r="254" spans="1:27" x14ac:dyDescent="0.3">
      <c r="A254" s="178">
        <f t="shared" si="27"/>
        <v>244</v>
      </c>
      <c r="B254" s="200" t="s">
        <v>595</v>
      </c>
      <c r="C254" s="191">
        <v>8.5370000000000008</v>
      </c>
      <c r="D254" s="191">
        <v>8.7390000000000008</v>
      </c>
      <c r="E254" s="192">
        <f t="shared" si="25"/>
        <v>0.20199999999999996</v>
      </c>
      <c r="F254" s="191" t="s">
        <v>32</v>
      </c>
      <c r="G254" s="191">
        <v>5</v>
      </c>
      <c r="H254" s="191" t="s">
        <v>232</v>
      </c>
      <c r="I254" s="182" t="s">
        <v>27</v>
      </c>
      <c r="J254" s="182"/>
      <c r="K254" s="193">
        <f t="shared" si="26"/>
        <v>1</v>
      </c>
      <c r="L254" s="193" t="s">
        <v>233</v>
      </c>
      <c r="M254" s="193">
        <f>IF(L254="Y",1,IF(L254="n/a",1,0))</f>
        <v>1</v>
      </c>
      <c r="N254" s="193" t="s">
        <v>195</v>
      </c>
      <c r="O254" s="193">
        <f>IF(N254="Y",1,IF(N254="n/a",1,0))</f>
        <v>0</v>
      </c>
      <c r="P254" s="193" t="s">
        <v>233</v>
      </c>
      <c r="Q254" s="193" t="s">
        <v>233</v>
      </c>
      <c r="R254" s="193">
        <f>IF(Q254="Y",1,IF(Q254="n/a",1,0))</f>
        <v>1</v>
      </c>
      <c r="S254" s="193" t="s">
        <v>31</v>
      </c>
      <c r="T254" s="194">
        <v>44396</v>
      </c>
      <c r="U254" s="193" t="s">
        <v>195</v>
      </c>
      <c r="V254" s="193">
        <f t="shared" si="24"/>
        <v>0</v>
      </c>
      <c r="W254" s="193" t="s">
        <v>233</v>
      </c>
      <c r="X254" s="218" t="s">
        <v>600</v>
      </c>
      <c r="Y254" s="218"/>
      <c r="Z254" s="234" t="s">
        <v>571</v>
      </c>
      <c r="AA254" s="236" t="s">
        <v>599</v>
      </c>
    </row>
    <row r="255" spans="1:27" ht="43.2" x14ac:dyDescent="0.3">
      <c r="A255" s="178">
        <f t="shared" si="27"/>
        <v>245</v>
      </c>
      <c r="B255" s="179">
        <v>93020000</v>
      </c>
      <c r="C255" s="180">
        <v>7.5510000000000002</v>
      </c>
      <c r="D255" s="180">
        <v>7.694</v>
      </c>
      <c r="E255" s="181">
        <f t="shared" si="25"/>
        <v>0.14299999999999979</v>
      </c>
      <c r="F255" s="180" t="s">
        <v>26</v>
      </c>
      <c r="G255" s="182" t="s">
        <v>27</v>
      </c>
      <c r="H255" s="182"/>
      <c r="I255" s="180">
        <v>6</v>
      </c>
      <c r="J255" s="180" t="s">
        <v>232</v>
      </c>
      <c r="K255" s="183">
        <f t="shared" si="26"/>
        <v>1</v>
      </c>
      <c r="L255" s="183" t="s">
        <v>233</v>
      </c>
      <c r="M255" s="183">
        <f>IF(L255="y",1,IF(L255="n/a",1,0))</f>
        <v>1</v>
      </c>
      <c r="N255" s="183" t="s">
        <v>195</v>
      </c>
      <c r="O255" s="183">
        <f>IF(N255="y",1,IF(N255="n/a",1,0))</f>
        <v>0</v>
      </c>
      <c r="P255" s="183" t="s">
        <v>233</v>
      </c>
      <c r="Q255" s="183" t="s">
        <v>233</v>
      </c>
      <c r="R255" s="183">
        <f>IF(Q255="y",1,IF(Q255="n/a",1,0))</f>
        <v>1</v>
      </c>
      <c r="S255" s="183" t="s">
        <v>31</v>
      </c>
      <c r="T255" s="184">
        <v>44396</v>
      </c>
      <c r="U255" s="183" t="s">
        <v>195</v>
      </c>
      <c r="V255" s="183">
        <f t="shared" si="24"/>
        <v>0</v>
      </c>
      <c r="W255" s="183" t="s">
        <v>233</v>
      </c>
      <c r="X255" s="219" t="s">
        <v>601</v>
      </c>
      <c r="Y255" s="219"/>
      <c r="Z255" s="234" t="s">
        <v>571</v>
      </c>
      <c r="AA255" s="236" t="s">
        <v>574</v>
      </c>
    </row>
    <row r="256" spans="1:27" ht="43.2" hidden="1" x14ac:dyDescent="0.3">
      <c r="A256" s="178">
        <f t="shared" si="27"/>
        <v>246</v>
      </c>
      <c r="B256" s="179">
        <v>93020000</v>
      </c>
      <c r="C256" s="180">
        <v>9.4190000000000005</v>
      </c>
      <c r="D256" s="180">
        <v>9.5280000000000005</v>
      </c>
      <c r="E256" s="181">
        <f t="shared" si="25"/>
        <v>0.10899999999999999</v>
      </c>
      <c r="F256" s="180" t="s">
        <v>26</v>
      </c>
      <c r="G256" s="182" t="s">
        <v>27</v>
      </c>
      <c r="H256" s="182"/>
      <c r="I256" s="180">
        <v>8</v>
      </c>
      <c r="J256" s="180" t="s">
        <v>31</v>
      </c>
      <c r="K256" s="183"/>
      <c r="L256" s="183" t="s">
        <v>31</v>
      </c>
      <c r="M256" s="183"/>
      <c r="N256" s="183" t="s">
        <v>31</v>
      </c>
      <c r="O256" s="183"/>
      <c r="P256" s="183" t="s">
        <v>31</v>
      </c>
      <c r="Q256" s="183" t="s">
        <v>31</v>
      </c>
      <c r="R256" s="183"/>
      <c r="S256" s="183" t="s">
        <v>31</v>
      </c>
      <c r="T256" s="184">
        <v>44400</v>
      </c>
      <c r="U256" s="183" t="s">
        <v>31</v>
      </c>
      <c r="V256" s="183"/>
      <c r="W256" s="183" t="s">
        <v>31</v>
      </c>
      <c r="X256" s="234" t="s">
        <v>602</v>
      </c>
      <c r="Y256" s="234"/>
      <c r="Z256" s="234"/>
      <c r="AA256" s="236" t="s">
        <v>574</v>
      </c>
    </row>
    <row r="257" spans="1:27" ht="43.2" hidden="1" x14ac:dyDescent="0.3">
      <c r="A257" s="178">
        <f t="shared" si="27"/>
        <v>247</v>
      </c>
      <c r="B257" s="179" t="s">
        <v>603</v>
      </c>
      <c r="C257" s="180">
        <v>9.7850000000000001</v>
      </c>
      <c r="D257" s="180">
        <v>9.8320000000000007</v>
      </c>
      <c r="E257" s="181">
        <f t="shared" si="25"/>
        <v>4.7000000000000597E-2</v>
      </c>
      <c r="F257" s="180" t="s">
        <v>26</v>
      </c>
      <c r="G257" s="182" t="s">
        <v>27</v>
      </c>
      <c r="H257" s="182"/>
      <c r="I257" s="180">
        <v>7</v>
      </c>
      <c r="J257" s="180" t="s">
        <v>31</v>
      </c>
      <c r="K257" s="183">
        <f t="shared" si="26"/>
        <v>1</v>
      </c>
      <c r="L257" s="183" t="s">
        <v>31</v>
      </c>
      <c r="M257" s="183">
        <f>IF(L257="y",1,IF(L257="n/a",1,0))</f>
        <v>1</v>
      </c>
      <c r="N257" s="183" t="s">
        <v>31</v>
      </c>
      <c r="O257" s="183">
        <f>IF(N257="y",1,IF(N257="n/a",1,0))</f>
        <v>1</v>
      </c>
      <c r="P257" s="183" t="s">
        <v>31</v>
      </c>
      <c r="Q257" s="183" t="s">
        <v>31</v>
      </c>
      <c r="R257" s="183">
        <f>IF(Q257="y",1,IF(Q257="n/a",1,0))</f>
        <v>1</v>
      </c>
      <c r="S257" s="183" t="s">
        <v>31</v>
      </c>
      <c r="T257" s="184">
        <v>44400</v>
      </c>
      <c r="U257" s="183" t="s">
        <v>31</v>
      </c>
      <c r="V257" s="183">
        <f t="shared" si="24"/>
        <v>1</v>
      </c>
      <c r="W257" s="183" t="s">
        <v>31</v>
      </c>
      <c r="X257" s="219" t="s">
        <v>602</v>
      </c>
      <c r="Y257" s="219"/>
      <c r="Z257" s="234"/>
      <c r="AA257" s="236" t="s">
        <v>574</v>
      </c>
    </row>
    <row r="258" spans="1:27" ht="43.2" hidden="1" x14ac:dyDescent="0.3">
      <c r="A258" s="178">
        <f t="shared" si="27"/>
        <v>248</v>
      </c>
      <c r="B258" s="208" t="s">
        <v>603</v>
      </c>
      <c r="C258" s="209">
        <v>9.8320000000000007</v>
      </c>
      <c r="D258" s="209">
        <v>9.8940000000000001</v>
      </c>
      <c r="E258" s="181">
        <f t="shared" si="25"/>
        <v>6.1999999999999389E-2</v>
      </c>
      <c r="F258" s="210" t="s">
        <v>26</v>
      </c>
      <c r="G258" s="182" t="s">
        <v>27</v>
      </c>
      <c r="H258" s="182"/>
      <c r="I258" s="180">
        <v>7</v>
      </c>
      <c r="J258" s="180" t="s">
        <v>31</v>
      </c>
      <c r="K258" s="183">
        <f t="shared" si="26"/>
        <v>1</v>
      </c>
      <c r="L258" s="183" t="s">
        <v>31</v>
      </c>
      <c r="M258" s="183">
        <f>IF(L258="y",1,IF(L258="n/a",1,0))</f>
        <v>1</v>
      </c>
      <c r="N258" s="183" t="s">
        <v>31</v>
      </c>
      <c r="O258" s="183">
        <f>IF(N258="y",1,IF(N258="n/a",1,0))</f>
        <v>1</v>
      </c>
      <c r="P258" s="183" t="s">
        <v>31</v>
      </c>
      <c r="Q258" s="183" t="s">
        <v>31</v>
      </c>
      <c r="R258" s="183">
        <f>IF(Q258="y",1,IF(Q258="n/a",1,0))</f>
        <v>1</v>
      </c>
      <c r="S258" s="183" t="s">
        <v>31</v>
      </c>
      <c r="T258" s="184">
        <v>44400</v>
      </c>
      <c r="U258" s="183" t="s">
        <v>31</v>
      </c>
      <c r="V258" s="183">
        <f t="shared" si="24"/>
        <v>1</v>
      </c>
      <c r="W258" s="183" t="s">
        <v>31</v>
      </c>
      <c r="X258" s="234" t="s">
        <v>602</v>
      </c>
      <c r="Y258" s="234"/>
      <c r="Z258" s="234"/>
      <c r="AA258" s="236" t="s">
        <v>574</v>
      </c>
    </row>
    <row r="259" spans="1:27" ht="43.2" hidden="1" x14ac:dyDescent="0.3">
      <c r="A259" s="178">
        <f t="shared" si="27"/>
        <v>249</v>
      </c>
      <c r="B259" s="200" t="s">
        <v>604</v>
      </c>
      <c r="C259" s="191">
        <v>0.45300000000000001</v>
      </c>
      <c r="D259" s="191">
        <v>0.56000000000000005</v>
      </c>
      <c r="E259" s="192">
        <f t="shared" si="25"/>
        <v>0.10700000000000004</v>
      </c>
      <c r="F259" s="191" t="s">
        <v>26</v>
      </c>
      <c r="G259" s="182" t="s">
        <v>27</v>
      </c>
      <c r="H259" s="182"/>
      <c r="I259" s="191">
        <v>9</v>
      </c>
      <c r="J259" s="191" t="s">
        <v>232</v>
      </c>
      <c r="K259" s="193">
        <f t="shared" si="26"/>
        <v>1</v>
      </c>
      <c r="L259" s="193" t="s">
        <v>233</v>
      </c>
      <c r="M259" s="193">
        <f>IF(L259="y",1,IF(L259="n/a",1,0))</f>
        <v>1</v>
      </c>
      <c r="N259" s="193" t="s">
        <v>233</v>
      </c>
      <c r="O259" s="193">
        <f>IF(N259="y",1,IF(N259="n/a",1,0))</f>
        <v>1</v>
      </c>
      <c r="P259" s="193" t="s">
        <v>233</v>
      </c>
      <c r="Q259" s="193" t="s">
        <v>233</v>
      </c>
      <c r="R259" s="193">
        <f>IF(Q259="y",1,IF(Q259="n/a",1,0))</f>
        <v>1</v>
      </c>
      <c r="S259" s="193" t="s">
        <v>31</v>
      </c>
      <c r="T259" s="194">
        <v>44396</v>
      </c>
      <c r="U259" s="193" t="s">
        <v>233</v>
      </c>
      <c r="V259" s="193">
        <f t="shared" si="24"/>
        <v>1</v>
      </c>
      <c r="W259" s="193" t="s">
        <v>233</v>
      </c>
      <c r="X259" s="218" t="s">
        <v>605</v>
      </c>
      <c r="Y259" s="218"/>
      <c r="Z259" s="234"/>
      <c r="AA259" s="236" t="s">
        <v>574</v>
      </c>
    </row>
    <row r="260" spans="1:27" ht="43.2" x14ac:dyDescent="0.3">
      <c r="A260" s="178">
        <f t="shared" si="27"/>
        <v>250</v>
      </c>
      <c r="B260" s="200" t="s">
        <v>604</v>
      </c>
      <c r="C260" s="191">
        <v>2.0990000000000002</v>
      </c>
      <c r="D260" s="191">
        <v>2.2890000000000001</v>
      </c>
      <c r="E260" s="192">
        <f t="shared" si="25"/>
        <v>0.18999999999999995</v>
      </c>
      <c r="F260" s="191" t="s">
        <v>32</v>
      </c>
      <c r="G260" s="191">
        <v>7</v>
      </c>
      <c r="H260" s="191"/>
      <c r="I260" s="182" t="s">
        <v>27</v>
      </c>
      <c r="J260" s="182"/>
      <c r="K260" s="193">
        <f t="shared" si="26"/>
        <v>1</v>
      </c>
      <c r="L260" s="193" t="s">
        <v>233</v>
      </c>
      <c r="M260" s="193">
        <f>IF(L260="y",1,IF(L260="n/a",1,0))</f>
        <v>1</v>
      </c>
      <c r="N260" s="193" t="s">
        <v>195</v>
      </c>
      <c r="O260" s="193">
        <f>IF(N260="y",1,IF(N260="n/a",1,0))</f>
        <v>0</v>
      </c>
      <c r="P260" s="193" t="s">
        <v>233</v>
      </c>
      <c r="Q260" s="193" t="s">
        <v>233</v>
      </c>
      <c r="R260" s="193">
        <f>IF(Q260="y",1,IF(Q260="n/a",1,0))</f>
        <v>1</v>
      </c>
      <c r="S260" s="193" t="s">
        <v>31</v>
      </c>
      <c r="T260" s="194">
        <v>44396</v>
      </c>
      <c r="U260" s="193" t="s">
        <v>195</v>
      </c>
      <c r="V260" s="193">
        <f t="shared" si="24"/>
        <v>0</v>
      </c>
      <c r="W260" s="193" t="s">
        <v>233</v>
      </c>
      <c r="X260" s="218" t="s">
        <v>606</v>
      </c>
      <c r="Y260" s="218"/>
      <c r="Z260" s="234" t="s">
        <v>571</v>
      </c>
      <c r="AA260" s="236" t="s">
        <v>574</v>
      </c>
    </row>
    <row r="261" spans="1:27" hidden="1" x14ac:dyDescent="0.3">
      <c r="A261" s="178">
        <f t="shared" si="27"/>
        <v>251</v>
      </c>
      <c r="B261" s="179">
        <v>93023500</v>
      </c>
      <c r="C261" s="180">
        <v>0.26100000000000001</v>
      </c>
      <c r="D261" s="180">
        <v>0.58799999999999997</v>
      </c>
      <c r="E261" s="181">
        <f t="shared" si="25"/>
        <v>0.32699999999999996</v>
      </c>
      <c r="F261" s="180" t="s">
        <v>32</v>
      </c>
      <c r="G261" s="180">
        <v>6</v>
      </c>
      <c r="H261" s="180"/>
      <c r="I261" s="182" t="s">
        <v>27</v>
      </c>
      <c r="J261" s="182"/>
      <c r="K261" s="183">
        <f t="shared" si="26"/>
        <v>1</v>
      </c>
      <c r="L261" s="183" t="s">
        <v>31</v>
      </c>
      <c r="M261" s="183">
        <f>IF(L261="y",1,IF(L261="n/a",1,0))</f>
        <v>1</v>
      </c>
      <c r="N261" s="183" t="s">
        <v>31</v>
      </c>
      <c r="O261" s="183">
        <f>IF(N261="y",1,IF(N261="n/a",1,0))</f>
        <v>1</v>
      </c>
      <c r="P261" s="183" t="s">
        <v>31</v>
      </c>
      <c r="Q261" s="183" t="s">
        <v>31</v>
      </c>
      <c r="R261" s="183">
        <f>IF(Q261="y",1,IF(Q261="n/a",1,0))</f>
        <v>1</v>
      </c>
      <c r="S261" s="183" t="s">
        <v>31</v>
      </c>
      <c r="T261" s="184">
        <v>44400</v>
      </c>
      <c r="U261" s="183" t="s">
        <v>31</v>
      </c>
      <c r="V261" s="183">
        <f t="shared" si="24"/>
        <v>1</v>
      </c>
      <c r="W261" s="183" t="s">
        <v>31</v>
      </c>
      <c r="X261" s="219" t="s">
        <v>602</v>
      </c>
      <c r="Y261" s="219"/>
      <c r="Z261" s="234"/>
      <c r="AA261" s="219"/>
    </row>
    <row r="262" spans="1:27" hidden="1" x14ac:dyDescent="0.3">
      <c r="A262" s="178">
        <f t="shared" si="27"/>
        <v>252</v>
      </c>
      <c r="B262" s="200">
        <v>93030000</v>
      </c>
      <c r="C262" s="191">
        <v>1.873</v>
      </c>
      <c r="D262" s="191">
        <v>1.962</v>
      </c>
      <c r="E262" s="192">
        <f t="shared" si="25"/>
        <v>8.8999999999999968E-2</v>
      </c>
      <c r="F262" s="191" t="s">
        <v>26</v>
      </c>
      <c r="G262" s="182" t="s">
        <v>27</v>
      </c>
      <c r="H262" s="182"/>
      <c r="I262" s="191">
        <v>5</v>
      </c>
      <c r="J262" s="191" t="s">
        <v>232</v>
      </c>
      <c r="K262" s="193">
        <f t="shared" si="26"/>
        <v>1</v>
      </c>
      <c r="L262" s="193" t="s">
        <v>233</v>
      </c>
      <c r="M262" s="193">
        <f>IF(L262="Y",1,IF(L262="n/a",1,0))</f>
        <v>1</v>
      </c>
      <c r="N262" s="193" t="s">
        <v>233</v>
      </c>
      <c r="O262" s="193">
        <f>IF(N262="Y",1,IF(N262="n/a",1,0))</f>
        <v>1</v>
      </c>
      <c r="P262" s="193" t="s">
        <v>233</v>
      </c>
      <c r="Q262" s="193" t="s">
        <v>233</v>
      </c>
      <c r="R262" s="193">
        <f>IF(Q262="Y",1,IF(Q262="n/a",1,0))</f>
        <v>1</v>
      </c>
      <c r="S262" s="193" t="s">
        <v>31</v>
      </c>
      <c r="T262" s="194">
        <v>44396</v>
      </c>
      <c r="U262" s="193" t="s">
        <v>233</v>
      </c>
      <c r="V262" s="193">
        <f t="shared" si="24"/>
        <v>1</v>
      </c>
      <c r="W262" s="193" t="s">
        <v>31</v>
      </c>
      <c r="X262" s="218"/>
      <c r="Y262" s="218"/>
      <c r="Z262" s="234"/>
      <c r="AA262" s="218"/>
    </row>
    <row r="263" spans="1:27" hidden="1" x14ac:dyDescent="0.3">
      <c r="A263" s="178">
        <f t="shared" si="27"/>
        <v>253</v>
      </c>
      <c r="B263" s="200" t="s">
        <v>607</v>
      </c>
      <c r="C263" s="191">
        <v>5.2220000000000004</v>
      </c>
      <c r="D263" s="191">
        <v>5.3710000000000004</v>
      </c>
      <c r="E263" s="192">
        <f t="shared" si="25"/>
        <v>0.14900000000000002</v>
      </c>
      <c r="F263" s="191" t="s">
        <v>32</v>
      </c>
      <c r="G263" s="191">
        <v>6</v>
      </c>
      <c r="H263" s="191" t="s">
        <v>232</v>
      </c>
      <c r="I263" s="182" t="s">
        <v>27</v>
      </c>
      <c r="J263" s="182"/>
      <c r="K263" s="193">
        <f t="shared" si="26"/>
        <v>1</v>
      </c>
      <c r="L263" s="193" t="s">
        <v>233</v>
      </c>
      <c r="M263" s="193">
        <f>IF(L263="Y",1,IF(L263="n/a",1,0))</f>
        <v>1</v>
      </c>
      <c r="N263" s="193" t="s">
        <v>233</v>
      </c>
      <c r="O263" s="193">
        <f>IF(N263="Y",1,IF(N263="n/a",1,0))</f>
        <v>1</v>
      </c>
      <c r="P263" s="193" t="s">
        <v>233</v>
      </c>
      <c r="Q263" s="193" t="s">
        <v>233</v>
      </c>
      <c r="R263" s="193">
        <f>IF(Q263="Y",1,IF(Q263="n/a",1,0))</f>
        <v>1</v>
      </c>
      <c r="S263" s="193" t="s">
        <v>31</v>
      </c>
      <c r="T263" s="194">
        <v>44396</v>
      </c>
      <c r="U263" s="193" t="s">
        <v>233</v>
      </c>
      <c r="V263" s="193">
        <f t="shared" si="24"/>
        <v>1</v>
      </c>
      <c r="W263" s="193" t="s">
        <v>233</v>
      </c>
      <c r="X263" s="218"/>
      <c r="Y263" s="218"/>
      <c r="Z263" s="234"/>
      <c r="AA263" s="218"/>
    </row>
    <row r="264" spans="1:27" ht="28.8" x14ac:dyDescent="0.3">
      <c r="A264" s="178">
        <f t="shared" si="27"/>
        <v>254</v>
      </c>
      <c r="B264" s="200" t="s">
        <v>607</v>
      </c>
      <c r="C264" s="191">
        <v>8.2119999999999997</v>
      </c>
      <c r="D264" s="191">
        <v>8.2799999999999994</v>
      </c>
      <c r="E264" s="192">
        <f t="shared" si="25"/>
        <v>6.7999999999999616E-2</v>
      </c>
      <c r="F264" s="191" t="s">
        <v>32</v>
      </c>
      <c r="G264" s="191">
        <v>5</v>
      </c>
      <c r="H264" s="191" t="s">
        <v>232</v>
      </c>
      <c r="I264" s="182" t="s">
        <v>27</v>
      </c>
      <c r="J264" s="182"/>
      <c r="K264" s="193">
        <f t="shared" si="26"/>
        <v>1</v>
      </c>
      <c r="L264" s="193" t="s">
        <v>233</v>
      </c>
      <c r="M264" s="193">
        <f>IF(L264="y",1,IF(L264="n/a",1,0))</f>
        <v>1</v>
      </c>
      <c r="N264" s="193" t="s">
        <v>195</v>
      </c>
      <c r="O264" s="193">
        <f>IF(N264="y",1,IF(N264="n/a",1,0))</f>
        <v>0</v>
      </c>
      <c r="P264" s="193" t="s">
        <v>233</v>
      </c>
      <c r="Q264" s="193" t="s">
        <v>233</v>
      </c>
      <c r="R264" s="193">
        <f>IF(Q264="y",1,IF(Q264="n/a",1,0))</f>
        <v>1</v>
      </c>
      <c r="S264" s="193" t="s">
        <v>31</v>
      </c>
      <c r="T264" s="194">
        <v>44396</v>
      </c>
      <c r="U264" s="193" t="s">
        <v>195</v>
      </c>
      <c r="V264" s="193">
        <f t="shared" si="24"/>
        <v>0</v>
      </c>
      <c r="W264" s="193" t="s">
        <v>233</v>
      </c>
      <c r="X264" s="218" t="s">
        <v>608</v>
      </c>
      <c r="Y264" s="218"/>
      <c r="Z264" s="234" t="s">
        <v>571</v>
      </c>
      <c r="AA264" s="218" t="s">
        <v>572</v>
      </c>
    </row>
    <row r="265" spans="1:27" ht="28.8" hidden="1" x14ac:dyDescent="0.3">
      <c r="A265" s="178">
        <f t="shared" si="27"/>
        <v>255</v>
      </c>
      <c r="B265" s="237" t="s">
        <v>607</v>
      </c>
      <c r="C265" s="238">
        <v>8.4359999999999999</v>
      </c>
      <c r="D265" s="238">
        <v>8.5079999999999991</v>
      </c>
      <c r="E265" s="192">
        <f t="shared" si="25"/>
        <v>7.1999999999999176E-2</v>
      </c>
      <c r="F265" s="239" t="s">
        <v>26</v>
      </c>
      <c r="G265" s="182" t="s">
        <v>27</v>
      </c>
      <c r="H265" s="182"/>
      <c r="I265" s="191">
        <v>6</v>
      </c>
      <c r="J265" s="191" t="s">
        <v>232</v>
      </c>
      <c r="K265" s="193">
        <f t="shared" si="26"/>
        <v>1</v>
      </c>
      <c r="L265" s="193" t="s">
        <v>233</v>
      </c>
      <c r="M265" s="193">
        <f>IF(L265="Y",1,IF(L265="n/a",1,0))</f>
        <v>1</v>
      </c>
      <c r="N265" s="193" t="s">
        <v>233</v>
      </c>
      <c r="O265" s="193">
        <f>IF(N265="Y",1,IF(N265="n/a",1,0))</f>
        <v>1</v>
      </c>
      <c r="P265" s="193" t="s">
        <v>233</v>
      </c>
      <c r="Q265" s="193" t="s">
        <v>233</v>
      </c>
      <c r="R265" s="193">
        <f>IF(Q265="Y",1,IF(Q265="n/a",1,0))</f>
        <v>1</v>
      </c>
      <c r="S265" s="193" t="s">
        <v>31</v>
      </c>
      <c r="T265" s="194">
        <v>44396</v>
      </c>
      <c r="U265" s="193" t="s">
        <v>233</v>
      </c>
      <c r="V265" s="193">
        <f t="shared" si="24"/>
        <v>1</v>
      </c>
      <c r="W265" s="193" t="s">
        <v>31</v>
      </c>
      <c r="X265" s="218" t="s">
        <v>609</v>
      </c>
      <c r="Y265" s="218"/>
      <c r="Z265" s="234"/>
      <c r="AA265" s="218"/>
    </row>
    <row r="266" spans="1:27" hidden="1" x14ac:dyDescent="0.3">
      <c r="A266" s="178">
        <f t="shared" si="27"/>
        <v>256</v>
      </c>
      <c r="B266" s="200" t="s">
        <v>607</v>
      </c>
      <c r="C266" s="191">
        <v>8.7040000000000006</v>
      </c>
      <c r="D266" s="191">
        <v>8.7620000000000005</v>
      </c>
      <c r="E266" s="192">
        <f t="shared" si="25"/>
        <v>5.7999999999999829E-2</v>
      </c>
      <c r="F266" s="191" t="s">
        <v>32</v>
      </c>
      <c r="G266" s="191">
        <v>5</v>
      </c>
      <c r="H266" s="191" t="s">
        <v>232</v>
      </c>
      <c r="I266" s="182" t="s">
        <v>27</v>
      </c>
      <c r="J266" s="182"/>
      <c r="K266" s="193">
        <f t="shared" si="26"/>
        <v>1</v>
      </c>
      <c r="L266" s="193" t="s">
        <v>233</v>
      </c>
      <c r="M266" s="193">
        <f>IF(L266="Y",1,IF(L266="n/a",1,0))</f>
        <v>1</v>
      </c>
      <c r="N266" s="193" t="s">
        <v>233</v>
      </c>
      <c r="O266" s="193">
        <f>IF(N266="Y",1,IF(N266="n/a",1,0))</f>
        <v>1</v>
      </c>
      <c r="P266" s="193" t="s">
        <v>233</v>
      </c>
      <c r="Q266" s="193" t="s">
        <v>233</v>
      </c>
      <c r="R266" s="193">
        <f>IF(Q266="Y",1,IF(Q266="n/a",1,0))</f>
        <v>1</v>
      </c>
      <c r="S266" s="193" t="s">
        <v>31</v>
      </c>
      <c r="T266" s="194">
        <v>44396</v>
      </c>
      <c r="U266" s="193" t="s">
        <v>233</v>
      </c>
      <c r="V266" s="193">
        <f t="shared" si="24"/>
        <v>1</v>
      </c>
      <c r="W266" s="193" t="s">
        <v>233</v>
      </c>
      <c r="X266" s="218"/>
      <c r="Y266" s="218"/>
      <c r="Z266" s="234"/>
      <c r="AA266" s="218"/>
    </row>
    <row r="267" spans="1:27" ht="43.2" x14ac:dyDescent="0.3">
      <c r="A267" s="178">
        <f t="shared" si="27"/>
        <v>257</v>
      </c>
      <c r="B267" s="179">
        <v>93040000</v>
      </c>
      <c r="C267" s="180">
        <v>0.55900000000000005</v>
      </c>
      <c r="D267" s="180">
        <v>0.61299999999999999</v>
      </c>
      <c r="E267" s="181">
        <f t="shared" si="25"/>
        <v>5.3999999999999937E-2</v>
      </c>
      <c r="F267" s="180" t="s">
        <v>26</v>
      </c>
      <c r="G267" s="182" t="s">
        <v>27</v>
      </c>
      <c r="H267" s="182"/>
      <c r="I267" s="180">
        <v>6</v>
      </c>
      <c r="J267" s="180" t="s">
        <v>232</v>
      </c>
      <c r="K267" s="183">
        <f t="shared" si="26"/>
        <v>1</v>
      </c>
      <c r="L267" s="183" t="s">
        <v>233</v>
      </c>
      <c r="M267" s="183">
        <f>IF(L267="y",1,IF(L267="n/a",1,0))</f>
        <v>1</v>
      </c>
      <c r="N267" s="183" t="s">
        <v>195</v>
      </c>
      <c r="O267" s="183">
        <f>IF(N267="y",1,IF(N267="n/a",1,0))</f>
        <v>0</v>
      </c>
      <c r="P267" s="183" t="s">
        <v>233</v>
      </c>
      <c r="Q267" s="183" t="s">
        <v>233</v>
      </c>
      <c r="R267" s="183">
        <f>IF(Q267="y",1,IF(Q267="n/a",1,0))</f>
        <v>1</v>
      </c>
      <c r="S267" s="183" t="s">
        <v>31</v>
      </c>
      <c r="T267" s="184">
        <v>44397</v>
      </c>
      <c r="U267" s="183" t="s">
        <v>195</v>
      </c>
      <c r="V267" s="183">
        <f t="shared" ref="V267:V330" si="31">IF(U267="Y",1,IF(U267="n/a",1,0))</f>
        <v>0</v>
      </c>
      <c r="W267" s="183" t="s">
        <v>233</v>
      </c>
      <c r="X267" s="219" t="s">
        <v>610</v>
      </c>
      <c r="Y267" s="219"/>
      <c r="Z267" s="234" t="s">
        <v>571</v>
      </c>
      <c r="AA267" s="236" t="s">
        <v>574</v>
      </c>
    </row>
    <row r="268" spans="1:27" ht="43.2" hidden="1" x14ac:dyDescent="0.3">
      <c r="A268" s="178">
        <f t="shared" si="27"/>
        <v>258</v>
      </c>
      <c r="B268" s="179" t="s">
        <v>611</v>
      </c>
      <c r="C268" s="180">
        <v>3.6040000000000001</v>
      </c>
      <c r="D268" s="180">
        <v>3.681</v>
      </c>
      <c r="E268" s="181">
        <f t="shared" ref="E268:E331" si="32">D268-C268</f>
        <v>7.6999999999999957E-2</v>
      </c>
      <c r="F268" s="180" t="s">
        <v>26</v>
      </c>
      <c r="G268" s="182" t="s">
        <v>27</v>
      </c>
      <c r="H268" s="182"/>
      <c r="I268" s="180">
        <v>5</v>
      </c>
      <c r="J268" s="180" t="s">
        <v>236</v>
      </c>
      <c r="K268" s="183">
        <f t="shared" ref="K268:K331" si="33">IF($F268="L",IF(G268&gt;=5,1,0),IF($F268="R",IF($I268&gt;=5,1,0),0))</f>
        <v>1</v>
      </c>
      <c r="L268" s="183" t="s">
        <v>31</v>
      </c>
      <c r="M268" s="183">
        <f>IF(L268="Y",1,IF(L268="n/a",1,0))</f>
        <v>1</v>
      </c>
      <c r="N268" s="183" t="s">
        <v>233</v>
      </c>
      <c r="O268" s="183">
        <f>IF(N268="Y",1,IF(N268="n/a",1,0))</f>
        <v>1</v>
      </c>
      <c r="P268" s="183" t="s">
        <v>195</v>
      </c>
      <c r="Q268" s="183" t="s">
        <v>31</v>
      </c>
      <c r="R268" s="183">
        <f>IF(Q268="Y",1,IF(Q268="n/a",1,0))</f>
        <v>1</v>
      </c>
      <c r="S268" s="183" t="s">
        <v>31</v>
      </c>
      <c r="T268" s="184">
        <v>44397</v>
      </c>
      <c r="U268" s="183" t="s">
        <v>233</v>
      </c>
      <c r="V268" s="183">
        <f t="shared" si="31"/>
        <v>1</v>
      </c>
      <c r="W268" s="183" t="s">
        <v>233</v>
      </c>
      <c r="X268" s="219"/>
      <c r="Y268" s="219"/>
      <c r="Z268" s="234"/>
      <c r="AA268" s="236" t="s">
        <v>574</v>
      </c>
    </row>
    <row r="269" spans="1:27" ht="43.2" hidden="1" x14ac:dyDescent="0.3">
      <c r="A269" s="178">
        <f t="shared" ref="A269:A332" si="34">A268+1</f>
        <v>259</v>
      </c>
      <c r="B269" s="179" t="s">
        <v>611</v>
      </c>
      <c r="C269" s="180">
        <v>5.8460000000000001</v>
      </c>
      <c r="D269" s="180">
        <v>5.8929999999999998</v>
      </c>
      <c r="E269" s="181">
        <f t="shared" si="32"/>
        <v>4.6999999999999709E-2</v>
      </c>
      <c r="F269" s="180" t="s">
        <v>26</v>
      </c>
      <c r="G269" s="182" t="s">
        <v>27</v>
      </c>
      <c r="H269" s="182"/>
      <c r="I269" s="180">
        <v>7</v>
      </c>
      <c r="J269" s="180" t="s">
        <v>239</v>
      </c>
      <c r="K269" s="183">
        <f t="shared" si="33"/>
        <v>1</v>
      </c>
      <c r="L269" s="183" t="s">
        <v>233</v>
      </c>
      <c r="M269" s="183">
        <f>IF(L269="y",1,IF(L269="n/a",1,0))</f>
        <v>1</v>
      </c>
      <c r="N269" s="183" t="s">
        <v>233</v>
      </c>
      <c r="O269" s="183">
        <f>IF(N269="y",1,IF(N269="n/a",1,0))</f>
        <v>1</v>
      </c>
      <c r="P269" s="183" t="s">
        <v>233</v>
      </c>
      <c r="Q269" s="183" t="s">
        <v>233</v>
      </c>
      <c r="R269" s="183">
        <f>IF(Q269="y",1,IF(Q269="n/a",1,0))</f>
        <v>1</v>
      </c>
      <c r="S269" s="183" t="s">
        <v>31</v>
      </c>
      <c r="T269" s="184">
        <v>44397</v>
      </c>
      <c r="U269" s="183" t="s">
        <v>233</v>
      </c>
      <c r="V269" s="183">
        <f t="shared" si="31"/>
        <v>1</v>
      </c>
      <c r="W269" s="183" t="s">
        <v>233</v>
      </c>
      <c r="X269" s="219"/>
      <c r="Y269" s="219"/>
      <c r="Z269" s="234"/>
      <c r="AA269" s="236" t="s">
        <v>574</v>
      </c>
    </row>
    <row r="270" spans="1:27" ht="43.2" hidden="1" x14ac:dyDescent="0.3">
      <c r="A270" s="178">
        <f t="shared" si="34"/>
        <v>260</v>
      </c>
      <c r="B270" s="179" t="s">
        <v>611</v>
      </c>
      <c r="C270" s="180">
        <v>8.9589999999999996</v>
      </c>
      <c r="D270" s="180">
        <v>9.0269999999999992</v>
      </c>
      <c r="E270" s="181">
        <f t="shared" si="32"/>
        <v>6.7999999999999616E-2</v>
      </c>
      <c r="F270" s="180" t="s">
        <v>26</v>
      </c>
      <c r="G270" s="182" t="s">
        <v>27</v>
      </c>
      <c r="H270" s="182"/>
      <c r="I270" s="180">
        <v>5</v>
      </c>
      <c r="J270" s="180" t="s">
        <v>239</v>
      </c>
      <c r="K270" s="183">
        <f t="shared" si="33"/>
        <v>1</v>
      </c>
      <c r="L270" s="183" t="s">
        <v>233</v>
      </c>
      <c r="M270" s="183">
        <f>IF(L270="y",1,IF(L270="n/a",1,0))</f>
        <v>1</v>
      </c>
      <c r="N270" s="183" t="s">
        <v>233</v>
      </c>
      <c r="O270" s="183">
        <f>IF(N270="y",1,IF(N270="n/a",1,0))</f>
        <v>1</v>
      </c>
      <c r="P270" s="183" t="s">
        <v>195</v>
      </c>
      <c r="Q270" s="183" t="s">
        <v>31</v>
      </c>
      <c r="R270" s="183">
        <f>IF(Q270="y",1,IF(Q270="n/a",1,0))</f>
        <v>1</v>
      </c>
      <c r="S270" s="183" t="s">
        <v>31</v>
      </c>
      <c r="T270" s="184">
        <v>44397</v>
      </c>
      <c r="U270" s="183" t="s">
        <v>233</v>
      </c>
      <c r="V270" s="183">
        <f t="shared" si="31"/>
        <v>1</v>
      </c>
      <c r="W270" s="183" t="s">
        <v>31</v>
      </c>
      <c r="X270" s="219"/>
      <c r="Y270" s="219"/>
      <c r="Z270" s="234"/>
      <c r="AA270" s="236" t="s">
        <v>574</v>
      </c>
    </row>
    <row r="271" spans="1:27" ht="43.2" hidden="1" x14ac:dyDescent="0.3">
      <c r="A271" s="178">
        <f t="shared" si="34"/>
        <v>261</v>
      </c>
      <c r="B271" s="179" t="s">
        <v>611</v>
      </c>
      <c r="C271" s="180">
        <v>9.2070000000000007</v>
      </c>
      <c r="D271" s="180">
        <v>9.2609999999999992</v>
      </c>
      <c r="E271" s="181">
        <f t="shared" si="32"/>
        <v>5.3999999999998494E-2</v>
      </c>
      <c r="F271" s="180" t="s">
        <v>26</v>
      </c>
      <c r="G271" s="182" t="s">
        <v>27</v>
      </c>
      <c r="H271" s="182"/>
      <c r="I271" s="180">
        <v>5</v>
      </c>
      <c r="J271" s="180" t="s">
        <v>236</v>
      </c>
      <c r="K271" s="183">
        <f t="shared" si="33"/>
        <v>1</v>
      </c>
      <c r="L271" s="183" t="s">
        <v>31</v>
      </c>
      <c r="M271" s="183">
        <f>IF(L271="Y",1,IF(L271="n/a",1,0))</f>
        <v>1</v>
      </c>
      <c r="N271" s="183" t="s">
        <v>233</v>
      </c>
      <c r="O271" s="183">
        <f>IF(N271="Y",1,IF(N271="n/a",1,0))</f>
        <v>1</v>
      </c>
      <c r="P271" s="183" t="s">
        <v>195</v>
      </c>
      <c r="Q271" s="183" t="s">
        <v>31</v>
      </c>
      <c r="R271" s="183">
        <f>IF(Q271="Y",1,IF(Q271="n/a",1,0))</f>
        <v>1</v>
      </c>
      <c r="S271" s="240" t="s">
        <v>31</v>
      </c>
      <c r="T271" s="184">
        <v>44397</v>
      </c>
      <c r="U271" s="183" t="s">
        <v>233</v>
      </c>
      <c r="V271" s="183">
        <f t="shared" si="31"/>
        <v>1</v>
      </c>
      <c r="W271" s="183" t="s">
        <v>233</v>
      </c>
      <c r="X271" s="219"/>
      <c r="Y271" s="219"/>
      <c r="Z271" s="234"/>
      <c r="AA271" s="236" t="s">
        <v>574</v>
      </c>
    </row>
    <row r="272" spans="1:27" ht="43.2" x14ac:dyDescent="0.3">
      <c r="A272" s="178">
        <f t="shared" si="34"/>
        <v>262</v>
      </c>
      <c r="B272" s="200">
        <v>93050000</v>
      </c>
      <c r="C272" s="191">
        <v>1.151</v>
      </c>
      <c r="D272" s="191">
        <v>1.3</v>
      </c>
      <c r="E272" s="192">
        <f t="shared" si="32"/>
        <v>0.14900000000000002</v>
      </c>
      <c r="F272" s="191" t="s">
        <v>32</v>
      </c>
      <c r="G272" s="191">
        <v>7</v>
      </c>
      <c r="H272" s="191" t="s">
        <v>232</v>
      </c>
      <c r="I272" s="182" t="s">
        <v>27</v>
      </c>
      <c r="J272" s="182"/>
      <c r="K272" s="193">
        <f t="shared" si="33"/>
        <v>1</v>
      </c>
      <c r="L272" s="193" t="s">
        <v>233</v>
      </c>
      <c r="M272" s="193">
        <f>IF(L272="Y",1,IF(L272="n/a",1,0))</f>
        <v>1</v>
      </c>
      <c r="N272" s="193" t="s">
        <v>195</v>
      </c>
      <c r="O272" s="193">
        <f>IF(N272="Y",1,IF(N272="n/a",1,0))</f>
        <v>0</v>
      </c>
      <c r="P272" s="193" t="s">
        <v>233</v>
      </c>
      <c r="Q272" s="193" t="s">
        <v>233</v>
      </c>
      <c r="R272" s="193">
        <f>IF(Q272="Y",1,IF(Q272="n/a",1,0))</f>
        <v>1</v>
      </c>
      <c r="S272" s="193" t="s">
        <v>31</v>
      </c>
      <c r="T272" s="194">
        <v>44397</v>
      </c>
      <c r="U272" s="193" t="s">
        <v>195</v>
      </c>
      <c r="V272" s="193">
        <f t="shared" si="31"/>
        <v>0</v>
      </c>
      <c r="W272" s="193" t="s">
        <v>233</v>
      </c>
      <c r="X272" s="218" t="s">
        <v>612</v>
      </c>
      <c r="Y272" s="218"/>
      <c r="Z272" s="234" t="s">
        <v>571</v>
      </c>
      <c r="AA272" s="236" t="s">
        <v>574</v>
      </c>
    </row>
    <row r="273" spans="1:27" ht="43.2" x14ac:dyDescent="0.3">
      <c r="A273" s="178">
        <f t="shared" si="34"/>
        <v>263</v>
      </c>
      <c r="B273" s="200" t="s">
        <v>613</v>
      </c>
      <c r="C273" s="191">
        <v>1.151</v>
      </c>
      <c r="D273" s="191">
        <v>1.3</v>
      </c>
      <c r="E273" s="192">
        <f t="shared" si="32"/>
        <v>0.14900000000000002</v>
      </c>
      <c r="F273" s="191" t="s">
        <v>26</v>
      </c>
      <c r="G273" s="182" t="s">
        <v>27</v>
      </c>
      <c r="H273" s="182"/>
      <c r="I273" s="191">
        <v>7</v>
      </c>
      <c r="J273" s="191" t="s">
        <v>232</v>
      </c>
      <c r="K273" s="193">
        <f t="shared" si="33"/>
        <v>1</v>
      </c>
      <c r="L273" s="193" t="s">
        <v>233</v>
      </c>
      <c r="M273" s="193">
        <f>IF(L273="Y",1,IF(L273="n/a",1,0))</f>
        <v>1</v>
      </c>
      <c r="N273" s="193" t="s">
        <v>195</v>
      </c>
      <c r="O273" s="193">
        <f>IF(N273="Y",1,IF(N273="n/a",1,0))</f>
        <v>0</v>
      </c>
      <c r="P273" s="193" t="s">
        <v>233</v>
      </c>
      <c r="Q273" s="193" t="s">
        <v>233</v>
      </c>
      <c r="R273" s="193">
        <f>IF(Q273="Y",1,IF(Q273="n/a",1,0))</f>
        <v>1</v>
      </c>
      <c r="S273" s="193" t="s">
        <v>31</v>
      </c>
      <c r="T273" s="194">
        <v>44397</v>
      </c>
      <c r="U273" s="193" t="s">
        <v>195</v>
      </c>
      <c r="V273" s="193">
        <f t="shared" si="31"/>
        <v>0</v>
      </c>
      <c r="W273" s="193" t="s">
        <v>233</v>
      </c>
      <c r="X273" s="218" t="s">
        <v>614</v>
      </c>
      <c r="Y273" s="218"/>
      <c r="Z273" s="234" t="s">
        <v>571</v>
      </c>
      <c r="AA273" s="236" t="s">
        <v>574</v>
      </c>
    </row>
    <row r="274" spans="1:27" ht="43.2" x14ac:dyDescent="0.3">
      <c r="A274" s="178">
        <f t="shared" si="34"/>
        <v>264</v>
      </c>
      <c r="B274" s="200" t="s">
        <v>613</v>
      </c>
      <c r="C274" s="191">
        <v>1.3</v>
      </c>
      <c r="D274" s="191">
        <v>1.482</v>
      </c>
      <c r="E274" s="192">
        <f t="shared" si="32"/>
        <v>0.18199999999999994</v>
      </c>
      <c r="F274" s="191" t="s">
        <v>26</v>
      </c>
      <c r="G274" s="182" t="s">
        <v>27</v>
      </c>
      <c r="H274" s="182"/>
      <c r="I274" s="191">
        <v>7</v>
      </c>
      <c r="J274" s="191" t="s">
        <v>232</v>
      </c>
      <c r="K274" s="193">
        <f t="shared" si="33"/>
        <v>1</v>
      </c>
      <c r="L274" s="193" t="s">
        <v>233</v>
      </c>
      <c r="M274" s="193">
        <f>IF(L274="Y",1,IF(L274="n/a",1,0))</f>
        <v>1</v>
      </c>
      <c r="N274" s="193" t="s">
        <v>195</v>
      </c>
      <c r="O274" s="193">
        <f>IF(N274="Y",1,IF(N274="n/a",1,0))</f>
        <v>0</v>
      </c>
      <c r="P274" s="193" t="s">
        <v>195</v>
      </c>
      <c r="Q274" s="193" t="s">
        <v>31</v>
      </c>
      <c r="R274" s="193">
        <f>IF(Q274="Y",1,IF(Q274="n/a",1,0))</f>
        <v>1</v>
      </c>
      <c r="S274" s="193" t="s">
        <v>31</v>
      </c>
      <c r="T274" s="194">
        <v>44397</v>
      </c>
      <c r="U274" s="193" t="s">
        <v>195</v>
      </c>
      <c r="V274" s="193">
        <f t="shared" si="31"/>
        <v>0</v>
      </c>
      <c r="W274" s="193" t="s">
        <v>233</v>
      </c>
      <c r="X274" s="218" t="s">
        <v>615</v>
      </c>
      <c r="Y274" s="218"/>
      <c r="Z274" s="234" t="s">
        <v>571</v>
      </c>
      <c r="AA274" s="236" t="s">
        <v>574</v>
      </c>
    </row>
    <row r="275" spans="1:27" ht="43.2" x14ac:dyDescent="0.3">
      <c r="A275" s="178">
        <f t="shared" si="34"/>
        <v>265</v>
      </c>
      <c r="B275" s="200" t="s">
        <v>613</v>
      </c>
      <c r="C275" s="191">
        <v>4.7210000000000001</v>
      </c>
      <c r="D275" s="191">
        <v>4.8390000000000004</v>
      </c>
      <c r="E275" s="192">
        <f t="shared" si="32"/>
        <v>0.11800000000000033</v>
      </c>
      <c r="F275" s="191" t="s">
        <v>26</v>
      </c>
      <c r="G275" s="182" t="s">
        <v>27</v>
      </c>
      <c r="H275" s="182"/>
      <c r="I275" s="191">
        <v>7</v>
      </c>
      <c r="J275" s="191" t="s">
        <v>232</v>
      </c>
      <c r="K275" s="193">
        <f t="shared" si="33"/>
        <v>1</v>
      </c>
      <c r="L275" s="193" t="s">
        <v>233</v>
      </c>
      <c r="M275" s="193">
        <f>IF(L275="Y",1,IF(L275="n/a",1,0))</f>
        <v>1</v>
      </c>
      <c r="N275" s="193" t="s">
        <v>195</v>
      </c>
      <c r="O275" s="193">
        <f>IF(N275="Y",1,IF(N275="n/a",1,0))</f>
        <v>0</v>
      </c>
      <c r="P275" s="193" t="s">
        <v>195</v>
      </c>
      <c r="Q275" s="193" t="s">
        <v>31</v>
      </c>
      <c r="R275" s="193">
        <f>IF(Q275="Y",1,IF(Q275="n/a",1,0))</f>
        <v>1</v>
      </c>
      <c r="S275" s="193" t="s">
        <v>31</v>
      </c>
      <c r="T275" s="194">
        <v>44397</v>
      </c>
      <c r="U275" s="193" t="s">
        <v>195</v>
      </c>
      <c r="V275" s="193">
        <f t="shared" si="31"/>
        <v>0</v>
      </c>
      <c r="W275" s="193" t="s">
        <v>233</v>
      </c>
      <c r="X275" s="218" t="s">
        <v>616</v>
      </c>
      <c r="Y275" s="218"/>
      <c r="Z275" s="234" t="s">
        <v>571</v>
      </c>
      <c r="AA275" s="236" t="s">
        <v>574</v>
      </c>
    </row>
    <row r="276" spans="1:27" ht="43.2" hidden="1" x14ac:dyDescent="0.3">
      <c r="A276" s="178">
        <f t="shared" si="34"/>
        <v>266</v>
      </c>
      <c r="B276" s="203" t="s">
        <v>613</v>
      </c>
      <c r="C276" s="204">
        <v>5.7939999999999996</v>
      </c>
      <c r="D276" s="204">
        <v>5.8929999999999998</v>
      </c>
      <c r="E276" s="192">
        <f t="shared" si="32"/>
        <v>9.9000000000000199E-2</v>
      </c>
      <c r="F276" s="204" t="s">
        <v>26</v>
      </c>
      <c r="G276" s="182" t="s">
        <v>27</v>
      </c>
      <c r="H276" s="182"/>
      <c r="I276" s="191">
        <v>10</v>
      </c>
      <c r="J276" s="191" t="s">
        <v>232</v>
      </c>
      <c r="K276" s="193">
        <f t="shared" si="33"/>
        <v>1</v>
      </c>
      <c r="L276" s="193" t="s">
        <v>233</v>
      </c>
      <c r="M276" s="193">
        <f>IF(L276="y",1,IF(L276="n/a",1,0))</f>
        <v>1</v>
      </c>
      <c r="N276" s="193" t="s">
        <v>233</v>
      </c>
      <c r="O276" s="193">
        <f>IF(N276="y",1,IF(N276="n/a",1,0))</f>
        <v>1</v>
      </c>
      <c r="P276" s="193" t="s">
        <v>233</v>
      </c>
      <c r="Q276" s="193" t="s">
        <v>233</v>
      </c>
      <c r="R276" s="193">
        <f>IF(Q276="y",1,IF(Q276="n/a",1,0))</f>
        <v>1</v>
      </c>
      <c r="S276" s="193" t="s">
        <v>31</v>
      </c>
      <c r="T276" s="194">
        <v>44397</v>
      </c>
      <c r="U276" s="193" t="s">
        <v>233</v>
      </c>
      <c r="V276" s="193">
        <f t="shared" si="31"/>
        <v>1</v>
      </c>
      <c r="W276" s="193" t="s">
        <v>233</v>
      </c>
      <c r="X276" s="218"/>
      <c r="Y276" s="218"/>
      <c r="Z276" s="234"/>
      <c r="AA276" s="236" t="s">
        <v>574</v>
      </c>
    </row>
    <row r="277" spans="1:27" ht="43.2" hidden="1" x14ac:dyDescent="0.3">
      <c r="A277" s="178">
        <f t="shared" si="34"/>
        <v>267</v>
      </c>
      <c r="B277" s="179">
        <v>93060000</v>
      </c>
      <c r="C277" s="180">
        <v>1.222</v>
      </c>
      <c r="D277" s="180">
        <v>1.331</v>
      </c>
      <c r="E277" s="181">
        <f t="shared" si="32"/>
        <v>0.10899999999999999</v>
      </c>
      <c r="F277" s="180" t="s">
        <v>26</v>
      </c>
      <c r="G277" s="182" t="s">
        <v>27</v>
      </c>
      <c r="H277" s="182"/>
      <c r="I277" s="180">
        <v>5</v>
      </c>
      <c r="J277" s="180" t="s">
        <v>239</v>
      </c>
      <c r="K277" s="183">
        <f t="shared" si="33"/>
        <v>1</v>
      </c>
      <c r="L277" s="183" t="s">
        <v>233</v>
      </c>
      <c r="M277" s="183">
        <f>IF(L277="Y",1,IF(L277="n/a",1,0))</f>
        <v>1</v>
      </c>
      <c r="N277" s="183" t="s">
        <v>31</v>
      </c>
      <c r="O277" s="183">
        <f>IF(N277="Y",1,IF(N277="n/a",1,0))</f>
        <v>1</v>
      </c>
      <c r="P277" s="183" t="s">
        <v>195</v>
      </c>
      <c r="Q277" s="183" t="s">
        <v>31</v>
      </c>
      <c r="R277" s="183">
        <f>IF(Q277="Y",1,IF(Q277="n/a",1,0))</f>
        <v>1</v>
      </c>
      <c r="S277" s="183" t="s">
        <v>31</v>
      </c>
      <c r="T277" s="184">
        <v>44397</v>
      </c>
      <c r="U277" s="183" t="s">
        <v>233</v>
      </c>
      <c r="V277" s="183">
        <f t="shared" si="31"/>
        <v>1</v>
      </c>
      <c r="W277" s="183" t="s">
        <v>233</v>
      </c>
      <c r="X277" s="219" t="s">
        <v>617</v>
      </c>
      <c r="Y277" s="219"/>
      <c r="Z277" s="234"/>
      <c r="AA277" s="236" t="s">
        <v>574</v>
      </c>
    </row>
    <row r="278" spans="1:27" ht="43.2" hidden="1" x14ac:dyDescent="0.3">
      <c r="A278" s="178">
        <f t="shared" si="34"/>
        <v>268</v>
      </c>
      <c r="B278" s="179" t="s">
        <v>618</v>
      </c>
      <c r="C278" s="180">
        <v>4.4249999999999998</v>
      </c>
      <c r="D278" s="180">
        <v>4.4829999999999997</v>
      </c>
      <c r="E278" s="181">
        <f t="shared" si="32"/>
        <v>5.7999999999999829E-2</v>
      </c>
      <c r="F278" s="180" t="s">
        <v>32</v>
      </c>
      <c r="G278" s="180">
        <v>9</v>
      </c>
      <c r="H278" s="180" t="s">
        <v>239</v>
      </c>
      <c r="I278" s="182" t="s">
        <v>27</v>
      </c>
      <c r="J278" s="182"/>
      <c r="K278" s="183">
        <f t="shared" si="33"/>
        <v>1</v>
      </c>
      <c r="L278" s="183" t="s">
        <v>233</v>
      </c>
      <c r="M278" s="183">
        <f>IF(L278="Y",1,IF(L278="n/a",1,0))</f>
        <v>1</v>
      </c>
      <c r="N278" s="183" t="s">
        <v>233</v>
      </c>
      <c r="O278" s="183">
        <f>IF(N278="Y",1,IF(N278="n/a",1,0))</f>
        <v>1</v>
      </c>
      <c r="P278" s="183" t="s">
        <v>233</v>
      </c>
      <c r="Q278" s="183" t="s">
        <v>233</v>
      </c>
      <c r="R278" s="183">
        <f>IF(Q278="Y",1,IF(Q278="n/a",1,0))</f>
        <v>1</v>
      </c>
      <c r="S278" s="183" t="s">
        <v>31</v>
      </c>
      <c r="T278" s="184">
        <v>44397</v>
      </c>
      <c r="U278" s="183" t="s">
        <v>233</v>
      </c>
      <c r="V278" s="183">
        <f t="shared" si="31"/>
        <v>1</v>
      </c>
      <c r="W278" s="183" t="s">
        <v>233</v>
      </c>
      <c r="X278" s="219"/>
      <c r="Y278" s="219"/>
      <c r="Z278" s="234"/>
      <c r="AA278" s="236" t="s">
        <v>574</v>
      </c>
    </row>
    <row r="279" spans="1:27" ht="43.2" x14ac:dyDescent="0.3">
      <c r="A279" s="178">
        <f t="shared" si="34"/>
        <v>269</v>
      </c>
      <c r="B279" s="179" t="s">
        <v>618</v>
      </c>
      <c r="C279" s="180">
        <v>6.37</v>
      </c>
      <c r="D279" s="180">
        <v>6.4109999999999996</v>
      </c>
      <c r="E279" s="181">
        <f t="shared" si="32"/>
        <v>4.0999999999999481E-2</v>
      </c>
      <c r="F279" s="180" t="s">
        <v>32</v>
      </c>
      <c r="G279" s="180">
        <v>5</v>
      </c>
      <c r="H279" s="180" t="s">
        <v>239</v>
      </c>
      <c r="I279" s="182" t="s">
        <v>27</v>
      </c>
      <c r="J279" s="182"/>
      <c r="K279" s="183">
        <f t="shared" si="33"/>
        <v>1</v>
      </c>
      <c r="L279" s="183" t="s">
        <v>233</v>
      </c>
      <c r="M279" s="183">
        <f>IF(L279="Y",1,IF(L279="n/a",1,0))</f>
        <v>1</v>
      </c>
      <c r="N279" s="183" t="s">
        <v>195</v>
      </c>
      <c r="O279" s="183">
        <f>IF(N279="Y",1,IF(N279="n/a",1,0))</f>
        <v>0</v>
      </c>
      <c r="P279" s="183" t="s">
        <v>195</v>
      </c>
      <c r="Q279" s="183" t="s">
        <v>31</v>
      </c>
      <c r="R279" s="183">
        <f>IF(Q279="Y",1,IF(Q279="n/a",1,0))</f>
        <v>1</v>
      </c>
      <c r="S279" s="183" t="s">
        <v>31</v>
      </c>
      <c r="T279" s="184">
        <v>44397</v>
      </c>
      <c r="U279" s="183" t="s">
        <v>195</v>
      </c>
      <c r="V279" s="183">
        <f t="shared" si="31"/>
        <v>0</v>
      </c>
      <c r="W279" s="183" t="s">
        <v>233</v>
      </c>
      <c r="X279" s="219" t="s">
        <v>619</v>
      </c>
      <c r="Y279" s="219"/>
      <c r="Z279" s="234" t="s">
        <v>571</v>
      </c>
      <c r="AA279" s="236" t="s">
        <v>574</v>
      </c>
    </row>
    <row r="280" spans="1:27" ht="43.2" hidden="1" x14ac:dyDescent="0.3">
      <c r="A280" s="178">
        <f t="shared" si="34"/>
        <v>270</v>
      </c>
      <c r="B280" s="179" t="s">
        <v>618</v>
      </c>
      <c r="C280" s="180">
        <v>6.5679999999999996</v>
      </c>
      <c r="D280" s="180">
        <v>6.7859999999999996</v>
      </c>
      <c r="E280" s="181">
        <f t="shared" si="32"/>
        <v>0.21799999999999997</v>
      </c>
      <c r="F280" s="180" t="s">
        <v>32</v>
      </c>
      <c r="G280" s="180">
        <v>6</v>
      </c>
      <c r="H280" s="180" t="s">
        <v>236</v>
      </c>
      <c r="I280" s="182" t="s">
        <v>27</v>
      </c>
      <c r="J280" s="182"/>
      <c r="K280" s="183">
        <f t="shared" si="33"/>
        <v>1</v>
      </c>
      <c r="L280" s="183" t="s">
        <v>31</v>
      </c>
      <c r="M280" s="183">
        <f>IF(L280="y",1,IF(L280="n/a",1,0))</f>
        <v>1</v>
      </c>
      <c r="N280" s="183" t="s">
        <v>233</v>
      </c>
      <c r="O280" s="183">
        <f>IF(N280="y",1,IF(N280="n/a",1,0))</f>
        <v>1</v>
      </c>
      <c r="P280" s="183" t="s">
        <v>195</v>
      </c>
      <c r="Q280" s="183" t="s">
        <v>31</v>
      </c>
      <c r="R280" s="183">
        <f>IF(Q280="y",1,IF(Q280="n/a",1,0))</f>
        <v>1</v>
      </c>
      <c r="S280" s="183" t="s">
        <v>31</v>
      </c>
      <c r="T280" s="184">
        <v>44397</v>
      </c>
      <c r="U280" s="183" t="s">
        <v>233</v>
      </c>
      <c r="V280" s="183">
        <f t="shared" si="31"/>
        <v>1</v>
      </c>
      <c r="W280" s="183" t="s">
        <v>233</v>
      </c>
      <c r="X280" s="219"/>
      <c r="Y280" s="219"/>
      <c r="Z280" s="234"/>
      <c r="AA280" s="236" t="s">
        <v>574</v>
      </c>
    </row>
    <row r="281" spans="1:27" ht="43.2" hidden="1" x14ac:dyDescent="0.3">
      <c r="A281" s="178">
        <f t="shared" si="34"/>
        <v>271</v>
      </c>
      <c r="B281" s="179" t="s">
        <v>618</v>
      </c>
      <c r="C281" s="180">
        <v>9.23</v>
      </c>
      <c r="D281" s="180">
        <v>9.298</v>
      </c>
      <c r="E281" s="181">
        <f t="shared" si="32"/>
        <v>6.7999999999999616E-2</v>
      </c>
      <c r="F281" s="180" t="s">
        <v>32</v>
      </c>
      <c r="G281" s="180">
        <v>7</v>
      </c>
      <c r="H281" s="180" t="s">
        <v>232</v>
      </c>
      <c r="I281" s="182" t="s">
        <v>27</v>
      </c>
      <c r="J281" s="182"/>
      <c r="K281" s="183">
        <f t="shared" si="33"/>
        <v>1</v>
      </c>
      <c r="L281" s="183" t="s">
        <v>233</v>
      </c>
      <c r="M281" s="183">
        <f>IF(L281="y",1,IF(L281="n/a",1,0))</f>
        <v>1</v>
      </c>
      <c r="N281" s="183" t="s">
        <v>233</v>
      </c>
      <c r="O281" s="183">
        <f>IF(N281="y",1,IF(N281="n/a",1,0))</f>
        <v>1</v>
      </c>
      <c r="P281" s="183" t="s">
        <v>233</v>
      </c>
      <c r="Q281" s="183" t="s">
        <v>233</v>
      </c>
      <c r="R281" s="183">
        <f>IF(Q281="y",1,IF(Q281="n/a",1,0))</f>
        <v>1</v>
      </c>
      <c r="S281" s="183" t="s">
        <v>31</v>
      </c>
      <c r="T281" s="184">
        <v>44397</v>
      </c>
      <c r="U281" s="183" t="s">
        <v>233</v>
      </c>
      <c r="V281" s="183">
        <f t="shared" si="31"/>
        <v>1</v>
      </c>
      <c r="W281" s="183" t="s">
        <v>233</v>
      </c>
      <c r="X281" s="219"/>
      <c r="Y281" s="219"/>
      <c r="Z281" s="234"/>
      <c r="AA281" s="236" t="s">
        <v>574</v>
      </c>
    </row>
    <row r="282" spans="1:27" ht="43.2" x14ac:dyDescent="0.3">
      <c r="A282" s="178">
        <f t="shared" si="34"/>
        <v>272</v>
      </c>
      <c r="B282" s="179" t="s">
        <v>618</v>
      </c>
      <c r="C282" s="180">
        <v>9.298</v>
      </c>
      <c r="D282" s="180">
        <v>9.6660000000000004</v>
      </c>
      <c r="E282" s="181">
        <f t="shared" si="32"/>
        <v>0.36800000000000033</v>
      </c>
      <c r="F282" s="180" t="s">
        <v>32</v>
      </c>
      <c r="G282" s="180">
        <v>7</v>
      </c>
      <c r="H282" s="180" t="s">
        <v>232</v>
      </c>
      <c r="I282" s="182" t="s">
        <v>27</v>
      </c>
      <c r="J282" s="182"/>
      <c r="K282" s="183">
        <f t="shared" si="33"/>
        <v>1</v>
      </c>
      <c r="L282" s="183" t="s">
        <v>233</v>
      </c>
      <c r="M282" s="183">
        <f>IF(L282="y",1,IF(L282="n/a",1,0))</f>
        <v>1</v>
      </c>
      <c r="N282" s="183" t="s">
        <v>195</v>
      </c>
      <c r="O282" s="183">
        <f>IF(N282="y",1,IF(N282="n/a",1,0))</f>
        <v>0</v>
      </c>
      <c r="P282" s="183" t="s">
        <v>195</v>
      </c>
      <c r="Q282" s="183" t="s">
        <v>31</v>
      </c>
      <c r="R282" s="183">
        <f>IF(Q282="y",1,IF(Q282="n/a",1,0))</f>
        <v>1</v>
      </c>
      <c r="S282" s="183" t="s">
        <v>31</v>
      </c>
      <c r="T282" s="184">
        <v>44397</v>
      </c>
      <c r="U282" s="183" t="s">
        <v>195</v>
      </c>
      <c r="V282" s="183">
        <f t="shared" si="31"/>
        <v>0</v>
      </c>
      <c r="W282" s="183" t="s">
        <v>233</v>
      </c>
      <c r="X282" s="219" t="s">
        <v>620</v>
      </c>
      <c r="Y282" s="219"/>
      <c r="Z282" s="234" t="s">
        <v>571</v>
      </c>
      <c r="AA282" s="236" t="s">
        <v>574</v>
      </c>
    </row>
    <row r="283" spans="1:27" ht="43.2" hidden="1" x14ac:dyDescent="0.3">
      <c r="A283" s="178">
        <f t="shared" si="34"/>
        <v>273</v>
      </c>
      <c r="B283" s="179" t="s">
        <v>618</v>
      </c>
      <c r="C283" s="180">
        <v>10.004</v>
      </c>
      <c r="D283" s="180">
        <v>10.324</v>
      </c>
      <c r="E283" s="181">
        <f t="shared" si="32"/>
        <v>0.32000000000000028</v>
      </c>
      <c r="F283" s="180" t="s">
        <v>26</v>
      </c>
      <c r="G283" s="182" t="s">
        <v>27</v>
      </c>
      <c r="H283" s="182"/>
      <c r="I283" s="180">
        <v>9</v>
      </c>
      <c r="J283" s="180" t="s">
        <v>232</v>
      </c>
      <c r="K283" s="183">
        <f t="shared" si="33"/>
        <v>1</v>
      </c>
      <c r="L283" s="183" t="s">
        <v>233</v>
      </c>
      <c r="M283" s="183">
        <f>IF(L283="Y",1,IF(L283="n/a",1,0))</f>
        <v>1</v>
      </c>
      <c r="N283" s="183" t="s">
        <v>31</v>
      </c>
      <c r="O283" s="183">
        <f>IF(N283="Y",1,IF(N283="n/a",1,0))</f>
        <v>1</v>
      </c>
      <c r="P283" s="183" t="s">
        <v>195</v>
      </c>
      <c r="Q283" s="183" t="s">
        <v>31</v>
      </c>
      <c r="R283" s="183">
        <f>IF(Q283="Y",1,IF(Q283="n/a",1,0))</f>
        <v>1</v>
      </c>
      <c r="S283" s="183" t="s">
        <v>31</v>
      </c>
      <c r="T283" s="184">
        <v>44397</v>
      </c>
      <c r="U283" s="183" t="s">
        <v>233</v>
      </c>
      <c r="V283" s="183">
        <f t="shared" si="31"/>
        <v>1</v>
      </c>
      <c r="W283" s="183" t="s">
        <v>233</v>
      </c>
      <c r="X283" s="219"/>
      <c r="Y283" s="219"/>
      <c r="Z283" s="234"/>
      <c r="AA283" s="236" t="s">
        <v>574</v>
      </c>
    </row>
    <row r="284" spans="1:27" ht="43.2" x14ac:dyDescent="0.3">
      <c r="A284" s="178">
        <f t="shared" si="34"/>
        <v>274</v>
      </c>
      <c r="B284" s="179" t="s">
        <v>618</v>
      </c>
      <c r="C284" s="180">
        <v>14.329000000000001</v>
      </c>
      <c r="D284" s="180">
        <v>14.41</v>
      </c>
      <c r="E284" s="181">
        <f t="shared" si="32"/>
        <v>8.0999999999999517E-2</v>
      </c>
      <c r="F284" s="180" t="s">
        <v>32</v>
      </c>
      <c r="G284" s="180">
        <v>5</v>
      </c>
      <c r="H284" s="180" t="s">
        <v>236</v>
      </c>
      <c r="I284" s="182" t="s">
        <v>27</v>
      </c>
      <c r="J284" s="182"/>
      <c r="K284" s="183">
        <f t="shared" si="33"/>
        <v>1</v>
      </c>
      <c r="L284" s="183" t="s">
        <v>31</v>
      </c>
      <c r="M284" s="183">
        <f>IF(L284="Y",1,IF(L284="n/a",1,0))</f>
        <v>1</v>
      </c>
      <c r="N284" s="183" t="s">
        <v>195</v>
      </c>
      <c r="O284" s="183">
        <f>IF(N284="Y",1,IF(N284="n/a",1,0))</f>
        <v>0</v>
      </c>
      <c r="P284" s="183" t="s">
        <v>233</v>
      </c>
      <c r="Q284" s="183" t="s">
        <v>233</v>
      </c>
      <c r="R284" s="183">
        <f>IF(Q284="Y",1,IF(Q284="n/a",1,0))</f>
        <v>1</v>
      </c>
      <c r="S284" s="183" t="s">
        <v>31</v>
      </c>
      <c r="T284" s="184">
        <v>44397</v>
      </c>
      <c r="U284" s="183" t="s">
        <v>195</v>
      </c>
      <c r="V284" s="183">
        <f t="shared" si="31"/>
        <v>0</v>
      </c>
      <c r="W284" s="183" t="s">
        <v>233</v>
      </c>
      <c r="X284" s="219" t="s">
        <v>621</v>
      </c>
      <c r="Y284" s="219"/>
      <c r="Z284" s="234" t="s">
        <v>571</v>
      </c>
      <c r="AA284" s="236" t="s">
        <v>574</v>
      </c>
    </row>
    <row r="285" spans="1:27" ht="43.2" hidden="1" x14ac:dyDescent="0.3">
      <c r="A285" s="178">
        <f t="shared" si="34"/>
        <v>275</v>
      </c>
      <c r="B285" s="179" t="s">
        <v>618</v>
      </c>
      <c r="C285" s="180">
        <v>15.111000000000001</v>
      </c>
      <c r="D285" s="180">
        <v>15.163</v>
      </c>
      <c r="E285" s="181">
        <f t="shared" si="32"/>
        <v>5.1999999999999602E-2</v>
      </c>
      <c r="F285" s="180" t="s">
        <v>32</v>
      </c>
      <c r="G285" s="180">
        <v>6</v>
      </c>
      <c r="H285" s="180" t="s">
        <v>236</v>
      </c>
      <c r="I285" s="182" t="s">
        <v>27</v>
      </c>
      <c r="J285" s="182"/>
      <c r="K285" s="183">
        <f t="shared" si="33"/>
        <v>1</v>
      </c>
      <c r="L285" s="183" t="s">
        <v>31</v>
      </c>
      <c r="M285" s="183">
        <f>IF(L285="Y",1,IF(L285="n/a",1,0))</f>
        <v>1</v>
      </c>
      <c r="N285" s="183" t="s">
        <v>31</v>
      </c>
      <c r="O285" s="183">
        <f>IF(N285="Y",1,IF(N285="n/a",1,0))</f>
        <v>1</v>
      </c>
      <c r="P285" s="183" t="s">
        <v>195</v>
      </c>
      <c r="Q285" s="183" t="s">
        <v>31</v>
      </c>
      <c r="R285" s="183">
        <f>IF(Q285="Y",1,IF(Q285="n/a",1,0))</f>
        <v>1</v>
      </c>
      <c r="S285" s="183" t="s">
        <v>31</v>
      </c>
      <c r="T285" s="184">
        <v>44397</v>
      </c>
      <c r="U285" s="183" t="s">
        <v>233</v>
      </c>
      <c r="V285" s="183">
        <f t="shared" si="31"/>
        <v>1</v>
      </c>
      <c r="W285" s="183" t="s">
        <v>233</v>
      </c>
      <c r="X285" s="219"/>
      <c r="Y285" s="219"/>
      <c r="Z285" s="234"/>
      <c r="AA285" s="236" t="s">
        <v>574</v>
      </c>
    </row>
    <row r="286" spans="1:27" ht="43.2" hidden="1" x14ac:dyDescent="0.3">
      <c r="A286" s="178">
        <f t="shared" si="34"/>
        <v>276</v>
      </c>
      <c r="B286" s="179" t="s">
        <v>618</v>
      </c>
      <c r="C286" s="180">
        <v>18.422999999999998</v>
      </c>
      <c r="D286" s="180">
        <v>18.475000000000001</v>
      </c>
      <c r="E286" s="181">
        <f t="shared" si="32"/>
        <v>5.2000000000003155E-2</v>
      </c>
      <c r="F286" s="180" t="s">
        <v>32</v>
      </c>
      <c r="G286" s="180">
        <v>6</v>
      </c>
      <c r="H286" s="180" t="s">
        <v>236</v>
      </c>
      <c r="I286" s="182" t="s">
        <v>27</v>
      </c>
      <c r="J286" s="182"/>
      <c r="K286" s="183">
        <f t="shared" si="33"/>
        <v>1</v>
      </c>
      <c r="L286" s="183" t="s">
        <v>31</v>
      </c>
      <c r="M286" s="183">
        <f>IF(L286="Y",1,IF(L286="n/a",1,0))</f>
        <v>1</v>
      </c>
      <c r="N286" s="183" t="s">
        <v>31</v>
      </c>
      <c r="O286" s="183">
        <f>IF(N286="Y",1,IF(N286="n/a",1,0))</f>
        <v>1</v>
      </c>
      <c r="P286" s="183" t="s">
        <v>195</v>
      </c>
      <c r="Q286" s="183" t="s">
        <v>31</v>
      </c>
      <c r="R286" s="183">
        <f>IF(Q286="Y",1,IF(Q286="n/a",1,0))</f>
        <v>1</v>
      </c>
      <c r="S286" s="183" t="s">
        <v>31</v>
      </c>
      <c r="T286" s="184">
        <v>44397</v>
      </c>
      <c r="U286" s="183" t="s">
        <v>233</v>
      </c>
      <c r="V286" s="183">
        <f t="shared" si="31"/>
        <v>1</v>
      </c>
      <c r="W286" s="183" t="s">
        <v>233</v>
      </c>
      <c r="X286" s="219"/>
      <c r="Y286" s="219"/>
      <c r="Z286" s="234"/>
      <c r="AA286" s="236" t="s">
        <v>574</v>
      </c>
    </row>
    <row r="287" spans="1:27" ht="43.2" hidden="1" x14ac:dyDescent="0.3">
      <c r="A287" s="178">
        <f t="shared" si="34"/>
        <v>277</v>
      </c>
      <c r="B287" s="179" t="s">
        <v>618</v>
      </c>
      <c r="C287" s="180">
        <v>19.625</v>
      </c>
      <c r="D287" s="180">
        <v>19.678999999999998</v>
      </c>
      <c r="E287" s="181">
        <f t="shared" si="32"/>
        <v>5.3999999999998494E-2</v>
      </c>
      <c r="F287" s="180" t="s">
        <v>32</v>
      </c>
      <c r="G287" s="180">
        <v>7</v>
      </c>
      <c r="H287" s="180" t="s">
        <v>236</v>
      </c>
      <c r="I287" s="182" t="s">
        <v>27</v>
      </c>
      <c r="J287" s="182"/>
      <c r="K287" s="183">
        <f t="shared" si="33"/>
        <v>1</v>
      </c>
      <c r="L287" s="183" t="s">
        <v>31</v>
      </c>
      <c r="M287" s="183">
        <f>IF(L287="Y",1,IF(L287="n/a",1,0))</f>
        <v>1</v>
      </c>
      <c r="N287" s="183" t="s">
        <v>31</v>
      </c>
      <c r="O287" s="183">
        <f>IF(N287="Y",1,IF(N287="n/a",1,0))</f>
        <v>1</v>
      </c>
      <c r="P287" s="183" t="s">
        <v>195</v>
      </c>
      <c r="Q287" s="183" t="s">
        <v>31</v>
      </c>
      <c r="R287" s="183">
        <f>IF(Q287="Y",1,IF(Q287="n/a",1,0))</f>
        <v>1</v>
      </c>
      <c r="S287" s="183" t="s">
        <v>31</v>
      </c>
      <c r="T287" s="184">
        <v>44397</v>
      </c>
      <c r="U287" s="183" t="s">
        <v>233</v>
      </c>
      <c r="V287" s="183">
        <f t="shared" si="31"/>
        <v>1</v>
      </c>
      <c r="W287" s="183" t="s">
        <v>31</v>
      </c>
      <c r="X287" s="219"/>
      <c r="Y287" s="219"/>
      <c r="Z287" s="234"/>
      <c r="AA287" s="236" t="s">
        <v>574</v>
      </c>
    </row>
    <row r="288" spans="1:27" ht="43.2" x14ac:dyDescent="0.3">
      <c r="A288" s="178">
        <f t="shared" si="34"/>
        <v>278</v>
      </c>
      <c r="B288" s="179" t="s">
        <v>618</v>
      </c>
      <c r="C288" s="180">
        <v>27.353999999999999</v>
      </c>
      <c r="D288" s="180">
        <v>27.547999999999998</v>
      </c>
      <c r="E288" s="181">
        <f t="shared" si="32"/>
        <v>0.19399999999999906</v>
      </c>
      <c r="F288" s="180" t="s">
        <v>32</v>
      </c>
      <c r="G288" s="180">
        <v>5</v>
      </c>
      <c r="H288" s="180" t="s">
        <v>232</v>
      </c>
      <c r="I288" s="182" t="s">
        <v>27</v>
      </c>
      <c r="J288" s="182"/>
      <c r="K288" s="183">
        <f t="shared" si="33"/>
        <v>1</v>
      </c>
      <c r="L288" s="183" t="s">
        <v>233</v>
      </c>
      <c r="M288" s="183">
        <f>IF(L288="y",1,IF(L288="n/a",1,0))</f>
        <v>1</v>
      </c>
      <c r="N288" s="183" t="s">
        <v>195</v>
      </c>
      <c r="O288" s="183">
        <f>IF(N288="y",1,IF(N288="n/a",1,0))</f>
        <v>0</v>
      </c>
      <c r="P288" s="183"/>
      <c r="Q288" s="183"/>
      <c r="R288" s="183">
        <f>IF(Q288="y",1,IF(Q288="n/a",1,0))</f>
        <v>0</v>
      </c>
      <c r="S288" s="183" t="s">
        <v>31</v>
      </c>
      <c r="T288" s="184">
        <v>44397</v>
      </c>
      <c r="U288" s="183" t="s">
        <v>195</v>
      </c>
      <c r="V288" s="183">
        <f t="shared" si="31"/>
        <v>0</v>
      </c>
      <c r="W288" s="183" t="s">
        <v>233</v>
      </c>
      <c r="X288" s="219" t="s">
        <v>622</v>
      </c>
      <c r="Y288" s="219"/>
      <c r="Z288" s="234" t="s">
        <v>571</v>
      </c>
      <c r="AA288" s="236" t="s">
        <v>574</v>
      </c>
    </row>
    <row r="289" spans="1:27" hidden="1" x14ac:dyDescent="0.3">
      <c r="A289" s="178">
        <f t="shared" si="34"/>
        <v>279</v>
      </c>
      <c r="B289" s="179" t="s">
        <v>618</v>
      </c>
      <c r="C289" s="180">
        <v>28.66</v>
      </c>
      <c r="D289" s="180">
        <v>28.742000000000001</v>
      </c>
      <c r="E289" s="181">
        <f t="shared" si="32"/>
        <v>8.2000000000000739E-2</v>
      </c>
      <c r="F289" s="180" t="s">
        <v>26</v>
      </c>
      <c r="G289" s="182" t="s">
        <v>27</v>
      </c>
      <c r="H289" s="182"/>
      <c r="I289" s="180">
        <v>9</v>
      </c>
      <c r="J289" s="180" t="s">
        <v>232</v>
      </c>
      <c r="K289" s="183">
        <f t="shared" si="33"/>
        <v>1</v>
      </c>
      <c r="L289" s="183" t="s">
        <v>233</v>
      </c>
      <c r="M289" s="183">
        <f>IF(L289="Y",1,IF(L289="n/a",1,0))</f>
        <v>1</v>
      </c>
      <c r="N289" s="183" t="s">
        <v>233</v>
      </c>
      <c r="O289" s="183">
        <f>IF(N289="Y",1,IF(N289="n/a",1,0))</f>
        <v>1</v>
      </c>
      <c r="P289" s="183" t="s">
        <v>233</v>
      </c>
      <c r="Q289" s="183" t="s">
        <v>233</v>
      </c>
      <c r="R289" s="183">
        <f>IF(Q289="Y",1,IF(Q289="n/a",1,0))</f>
        <v>1</v>
      </c>
      <c r="S289" s="183" t="s">
        <v>31</v>
      </c>
      <c r="T289" s="184">
        <v>44397</v>
      </c>
      <c r="U289" s="183" t="s">
        <v>233</v>
      </c>
      <c r="V289" s="183">
        <f t="shared" si="31"/>
        <v>1</v>
      </c>
      <c r="W289" s="183" t="s">
        <v>233</v>
      </c>
      <c r="X289" s="219"/>
      <c r="Y289" s="219"/>
      <c r="Z289" s="234"/>
      <c r="AA289" s="219"/>
    </row>
    <row r="290" spans="1:27" ht="62.4" customHeight="1" x14ac:dyDescent="0.3">
      <c r="A290" s="178">
        <f t="shared" si="34"/>
        <v>280</v>
      </c>
      <c r="B290" s="200">
        <v>93070000</v>
      </c>
      <c r="C290" s="191">
        <v>1.03</v>
      </c>
      <c r="D290" s="191">
        <v>2.9430000000000001</v>
      </c>
      <c r="E290" s="192">
        <f t="shared" si="32"/>
        <v>1.913</v>
      </c>
      <c r="F290" s="191" t="s">
        <v>26</v>
      </c>
      <c r="G290" s="182" t="s">
        <v>27</v>
      </c>
      <c r="H290" s="182"/>
      <c r="I290" s="191">
        <v>6</v>
      </c>
      <c r="J290" s="191" t="s">
        <v>232</v>
      </c>
      <c r="K290" s="193">
        <f t="shared" si="33"/>
        <v>1</v>
      </c>
      <c r="L290" s="193" t="s">
        <v>233</v>
      </c>
      <c r="M290" s="193">
        <f>IF(L290="Y",1,IF(L290="n/a",1,0))</f>
        <v>1</v>
      </c>
      <c r="N290" s="193" t="s">
        <v>195</v>
      </c>
      <c r="O290" s="193">
        <f>IF(N290="Y",1,IF(N290="n/a",1,0))</f>
        <v>0</v>
      </c>
      <c r="P290" s="193" t="s">
        <v>233</v>
      </c>
      <c r="Q290" s="193" t="s">
        <v>233</v>
      </c>
      <c r="R290" s="193">
        <f>IF(Q290="Y",1,IF(Q290="n/a",1,0))</f>
        <v>1</v>
      </c>
      <c r="S290" s="193" t="s">
        <v>31</v>
      </c>
      <c r="T290" s="194">
        <v>44397</v>
      </c>
      <c r="U290" s="193" t="s">
        <v>195</v>
      </c>
      <c r="V290" s="193">
        <f t="shared" si="31"/>
        <v>0</v>
      </c>
      <c r="W290" s="193" t="s">
        <v>233</v>
      </c>
      <c r="X290" s="218" t="s">
        <v>623</v>
      </c>
      <c r="Y290" s="218"/>
      <c r="Z290" s="234" t="s">
        <v>571</v>
      </c>
      <c r="AA290" s="218" t="s">
        <v>572</v>
      </c>
    </row>
    <row r="291" spans="1:27" hidden="1" x14ac:dyDescent="0.3">
      <c r="A291" s="178">
        <f t="shared" si="34"/>
        <v>281</v>
      </c>
      <c r="B291" s="200" t="s">
        <v>624</v>
      </c>
      <c r="C291" s="191">
        <v>2.9420000000000002</v>
      </c>
      <c r="D291" s="191">
        <v>3.0270000000000001</v>
      </c>
      <c r="E291" s="192">
        <f t="shared" si="32"/>
        <v>8.4999999999999964E-2</v>
      </c>
      <c r="F291" s="191" t="s">
        <v>32</v>
      </c>
      <c r="G291" s="191">
        <v>8</v>
      </c>
      <c r="H291" s="191" t="s">
        <v>232</v>
      </c>
      <c r="I291" s="182" t="s">
        <v>27</v>
      </c>
      <c r="J291" s="182"/>
      <c r="K291" s="193">
        <f t="shared" si="33"/>
        <v>1</v>
      </c>
      <c r="L291" s="193" t="s">
        <v>31</v>
      </c>
      <c r="M291" s="193">
        <f>IF(L291="y",1,IF(L291="n/a",1,0))</f>
        <v>1</v>
      </c>
      <c r="N291" s="193" t="s">
        <v>31</v>
      </c>
      <c r="O291" s="193">
        <f>IF(N291="y",1,IF(N291="n/a",1,0))</f>
        <v>1</v>
      </c>
      <c r="P291" s="193" t="s">
        <v>195</v>
      </c>
      <c r="Q291" s="193" t="s">
        <v>31</v>
      </c>
      <c r="R291" s="193">
        <f>IF(Q291="y",1,IF(Q291="n/a",1,0))</f>
        <v>1</v>
      </c>
      <c r="S291" s="193" t="s">
        <v>31</v>
      </c>
      <c r="T291" s="194">
        <v>44397</v>
      </c>
      <c r="U291" s="193" t="s">
        <v>233</v>
      </c>
      <c r="V291" s="193">
        <f t="shared" si="31"/>
        <v>1</v>
      </c>
      <c r="W291" s="193" t="s">
        <v>31</v>
      </c>
      <c r="X291" s="218"/>
      <c r="Y291" s="218"/>
      <c r="Z291" s="234"/>
      <c r="AA291" s="218"/>
    </row>
    <row r="292" spans="1:27" hidden="1" x14ac:dyDescent="0.3">
      <c r="A292" s="178">
        <f t="shared" si="34"/>
        <v>282</v>
      </c>
      <c r="B292" s="200" t="s">
        <v>624</v>
      </c>
      <c r="C292" s="191">
        <v>2.9430000000000001</v>
      </c>
      <c r="D292" s="191">
        <v>3.0409999999999999</v>
      </c>
      <c r="E292" s="192">
        <f t="shared" si="32"/>
        <v>9.7999999999999865E-2</v>
      </c>
      <c r="F292" s="191" t="s">
        <v>26</v>
      </c>
      <c r="G292" s="182" t="s">
        <v>27</v>
      </c>
      <c r="H292" s="182"/>
      <c r="I292" s="191">
        <v>6</v>
      </c>
      <c r="J292" s="191" t="s">
        <v>232</v>
      </c>
      <c r="K292" s="193">
        <f t="shared" si="33"/>
        <v>1</v>
      </c>
      <c r="L292" s="193" t="s">
        <v>31</v>
      </c>
      <c r="M292" s="193">
        <f t="shared" ref="M292:M297" si="35">IF(L292="Y",1,IF(L292="n/a",1,0))</f>
        <v>1</v>
      </c>
      <c r="N292" s="193" t="s">
        <v>31</v>
      </c>
      <c r="O292" s="193">
        <f t="shared" ref="O292:O297" si="36">IF(N292="Y",1,IF(N292="n/a",1,0))</f>
        <v>1</v>
      </c>
      <c r="P292" s="193" t="s">
        <v>195</v>
      </c>
      <c r="Q292" s="193" t="s">
        <v>31</v>
      </c>
      <c r="R292" s="193">
        <f t="shared" ref="R292:R297" si="37">IF(Q292="Y",1,IF(Q292="n/a",1,0))</f>
        <v>1</v>
      </c>
      <c r="S292" s="193" t="s">
        <v>31</v>
      </c>
      <c r="T292" s="194">
        <v>44397</v>
      </c>
      <c r="U292" s="193" t="s">
        <v>233</v>
      </c>
      <c r="V292" s="193">
        <f t="shared" si="31"/>
        <v>1</v>
      </c>
      <c r="W292" s="193" t="s">
        <v>31</v>
      </c>
      <c r="X292" s="218"/>
      <c r="Y292" s="218"/>
      <c r="Z292" s="234"/>
      <c r="AA292" s="218"/>
    </row>
    <row r="293" spans="1:27" hidden="1" x14ac:dyDescent="0.3">
      <c r="A293" s="178">
        <f t="shared" si="34"/>
        <v>283</v>
      </c>
      <c r="B293" s="200" t="s">
        <v>624</v>
      </c>
      <c r="C293" s="191">
        <v>9.0090000000000003</v>
      </c>
      <c r="D293" s="191">
        <v>9.157</v>
      </c>
      <c r="E293" s="192">
        <f t="shared" si="32"/>
        <v>0.14799999999999969</v>
      </c>
      <c r="F293" s="191" t="s">
        <v>32</v>
      </c>
      <c r="G293" s="191">
        <v>8</v>
      </c>
      <c r="H293" s="191" t="s">
        <v>232</v>
      </c>
      <c r="I293" s="182" t="s">
        <v>27</v>
      </c>
      <c r="J293" s="182"/>
      <c r="K293" s="193">
        <f t="shared" si="33"/>
        <v>1</v>
      </c>
      <c r="L293" s="193" t="s">
        <v>233</v>
      </c>
      <c r="M293" s="193">
        <f t="shared" si="35"/>
        <v>1</v>
      </c>
      <c r="N293" s="193" t="s">
        <v>233</v>
      </c>
      <c r="O293" s="193">
        <f t="shared" si="36"/>
        <v>1</v>
      </c>
      <c r="P293" s="193" t="s">
        <v>233</v>
      </c>
      <c r="Q293" s="193" t="s">
        <v>233</v>
      </c>
      <c r="R293" s="193">
        <f t="shared" si="37"/>
        <v>1</v>
      </c>
      <c r="S293" s="193" t="s">
        <v>31</v>
      </c>
      <c r="T293" s="194">
        <v>44397</v>
      </c>
      <c r="U293" s="193" t="s">
        <v>233</v>
      </c>
      <c r="V293" s="193">
        <f t="shared" si="31"/>
        <v>1</v>
      </c>
      <c r="W293" s="193" t="s">
        <v>233</v>
      </c>
      <c r="X293" s="218"/>
      <c r="Y293" s="218"/>
      <c r="Z293" s="234"/>
      <c r="AA293" s="218"/>
    </row>
    <row r="294" spans="1:27" ht="31.2" hidden="1" customHeight="1" x14ac:dyDescent="0.3">
      <c r="A294" s="178">
        <f t="shared" si="34"/>
        <v>284</v>
      </c>
      <c r="B294" s="237" t="s">
        <v>624</v>
      </c>
      <c r="C294" s="238">
        <v>10.919</v>
      </c>
      <c r="D294" s="238">
        <v>10.971</v>
      </c>
      <c r="E294" s="192">
        <f t="shared" si="32"/>
        <v>5.1999999999999602E-2</v>
      </c>
      <c r="F294" s="239" t="s">
        <v>26</v>
      </c>
      <c r="G294" s="182" t="s">
        <v>27</v>
      </c>
      <c r="H294" s="182"/>
      <c r="I294" s="191">
        <v>5</v>
      </c>
      <c r="J294" s="191" t="s">
        <v>232</v>
      </c>
      <c r="K294" s="193">
        <f t="shared" si="33"/>
        <v>1</v>
      </c>
      <c r="L294" s="193" t="s">
        <v>233</v>
      </c>
      <c r="M294" s="193">
        <f t="shared" si="35"/>
        <v>1</v>
      </c>
      <c r="N294" s="193" t="s">
        <v>233</v>
      </c>
      <c r="O294" s="193">
        <f t="shared" si="36"/>
        <v>1</v>
      </c>
      <c r="P294" s="193" t="s">
        <v>195</v>
      </c>
      <c r="Q294" s="193" t="s">
        <v>31</v>
      </c>
      <c r="R294" s="193">
        <f t="shared" si="37"/>
        <v>1</v>
      </c>
      <c r="S294" s="193" t="s">
        <v>31</v>
      </c>
      <c r="T294" s="194">
        <v>44397</v>
      </c>
      <c r="U294" s="193" t="s">
        <v>233</v>
      </c>
      <c r="V294" s="193">
        <f t="shared" si="31"/>
        <v>1</v>
      </c>
      <c r="W294" s="193" t="s">
        <v>233</v>
      </c>
      <c r="X294" s="218" t="s">
        <v>625</v>
      </c>
      <c r="Y294" s="218"/>
      <c r="Z294" s="234"/>
      <c r="AA294" s="218"/>
    </row>
    <row r="295" spans="1:27" ht="43.2" x14ac:dyDescent="0.3">
      <c r="A295" s="178">
        <f t="shared" si="34"/>
        <v>285</v>
      </c>
      <c r="B295" s="179" t="s">
        <v>626</v>
      </c>
      <c r="C295" s="180">
        <v>0.877</v>
      </c>
      <c r="D295" s="180">
        <v>0.88700000000000001</v>
      </c>
      <c r="E295" s="181">
        <f t="shared" si="32"/>
        <v>1.0000000000000009E-2</v>
      </c>
      <c r="F295" s="180" t="s">
        <v>32</v>
      </c>
      <c r="G295" s="180">
        <v>7</v>
      </c>
      <c r="H295" s="180" t="s">
        <v>232</v>
      </c>
      <c r="I295" s="182" t="s">
        <v>27</v>
      </c>
      <c r="J295" s="182"/>
      <c r="K295" s="183">
        <f t="shared" si="33"/>
        <v>1</v>
      </c>
      <c r="L295" s="183" t="s">
        <v>233</v>
      </c>
      <c r="M295" s="183">
        <f t="shared" si="35"/>
        <v>1</v>
      </c>
      <c r="N295" s="183" t="s">
        <v>233</v>
      </c>
      <c r="O295" s="183">
        <f t="shared" si="36"/>
        <v>1</v>
      </c>
      <c r="P295" s="183" t="s">
        <v>233</v>
      </c>
      <c r="Q295" s="183" t="s">
        <v>233</v>
      </c>
      <c r="R295" s="183">
        <f t="shared" si="37"/>
        <v>1</v>
      </c>
      <c r="S295" s="183" t="s">
        <v>31</v>
      </c>
      <c r="T295" s="184">
        <v>44397</v>
      </c>
      <c r="U295" s="183" t="s">
        <v>195</v>
      </c>
      <c r="V295" s="183">
        <f t="shared" si="31"/>
        <v>0</v>
      </c>
      <c r="W295" s="183" t="s">
        <v>233</v>
      </c>
      <c r="X295" s="219" t="s">
        <v>627</v>
      </c>
      <c r="Y295" s="219"/>
      <c r="Z295" s="234" t="s">
        <v>571</v>
      </c>
      <c r="AA295" s="236" t="s">
        <v>574</v>
      </c>
    </row>
    <row r="296" spans="1:27" ht="43.2" x14ac:dyDescent="0.3">
      <c r="A296" s="178">
        <f t="shared" si="34"/>
        <v>286</v>
      </c>
      <c r="B296" s="179" t="s">
        <v>626</v>
      </c>
      <c r="C296" s="180">
        <v>5.04</v>
      </c>
      <c r="D296" s="180">
        <v>5.085</v>
      </c>
      <c r="E296" s="181">
        <f t="shared" si="32"/>
        <v>4.4999999999999929E-2</v>
      </c>
      <c r="F296" s="180" t="s">
        <v>26</v>
      </c>
      <c r="G296" s="182" t="s">
        <v>27</v>
      </c>
      <c r="H296" s="182"/>
      <c r="I296" s="180">
        <v>5</v>
      </c>
      <c r="J296" s="180" t="s">
        <v>236</v>
      </c>
      <c r="K296" s="183">
        <f t="shared" si="33"/>
        <v>1</v>
      </c>
      <c r="L296" s="183" t="s">
        <v>31</v>
      </c>
      <c r="M296" s="183">
        <f t="shared" si="35"/>
        <v>1</v>
      </c>
      <c r="N296" s="183" t="s">
        <v>195</v>
      </c>
      <c r="O296" s="183">
        <f t="shared" si="36"/>
        <v>0</v>
      </c>
      <c r="P296" s="183" t="s">
        <v>195</v>
      </c>
      <c r="Q296" s="183" t="s">
        <v>31</v>
      </c>
      <c r="R296" s="183">
        <f t="shared" si="37"/>
        <v>1</v>
      </c>
      <c r="S296" s="183" t="s">
        <v>31</v>
      </c>
      <c r="T296" s="184">
        <v>44397</v>
      </c>
      <c r="U296" s="183" t="s">
        <v>195</v>
      </c>
      <c r="V296" s="183">
        <f t="shared" si="31"/>
        <v>0</v>
      </c>
      <c r="W296" s="183" t="s">
        <v>233</v>
      </c>
      <c r="X296" s="219" t="s">
        <v>628</v>
      </c>
      <c r="Y296" s="219"/>
      <c r="Z296" s="234" t="s">
        <v>571</v>
      </c>
      <c r="AA296" s="236" t="s">
        <v>574</v>
      </c>
    </row>
    <row r="297" spans="1:27" hidden="1" x14ac:dyDescent="0.3">
      <c r="A297" s="178">
        <f t="shared" si="34"/>
        <v>287</v>
      </c>
      <c r="B297" s="200" t="s">
        <v>629</v>
      </c>
      <c r="C297" s="191">
        <v>1.1919999999999999</v>
      </c>
      <c r="D297" s="191">
        <v>1.302</v>
      </c>
      <c r="E297" s="192">
        <f t="shared" si="32"/>
        <v>0.1100000000000001</v>
      </c>
      <c r="F297" s="191" t="s">
        <v>26</v>
      </c>
      <c r="G297" s="182" t="s">
        <v>27</v>
      </c>
      <c r="H297" s="182"/>
      <c r="I297" s="191">
        <v>7</v>
      </c>
      <c r="J297" s="191" t="s">
        <v>232</v>
      </c>
      <c r="K297" s="193">
        <f t="shared" si="33"/>
        <v>1</v>
      </c>
      <c r="L297" s="193" t="s">
        <v>233</v>
      </c>
      <c r="M297" s="193">
        <f t="shared" si="35"/>
        <v>1</v>
      </c>
      <c r="N297" s="193" t="s">
        <v>233</v>
      </c>
      <c r="O297" s="193">
        <f t="shared" si="36"/>
        <v>1</v>
      </c>
      <c r="P297" s="193" t="s">
        <v>233</v>
      </c>
      <c r="Q297" s="193" t="s">
        <v>233</v>
      </c>
      <c r="R297" s="193">
        <f t="shared" si="37"/>
        <v>1</v>
      </c>
      <c r="S297" s="193" t="s">
        <v>31</v>
      </c>
      <c r="T297" s="194">
        <v>44397</v>
      </c>
      <c r="U297" s="193" t="s">
        <v>233</v>
      </c>
      <c r="V297" s="193">
        <f t="shared" si="31"/>
        <v>1</v>
      </c>
      <c r="W297" s="193" t="s">
        <v>233</v>
      </c>
      <c r="X297" s="218"/>
      <c r="Y297" s="218"/>
      <c r="Z297" s="234"/>
      <c r="AA297" s="218"/>
    </row>
    <row r="298" spans="1:27" ht="28.8" x14ac:dyDescent="0.3">
      <c r="A298" s="178">
        <f t="shared" si="34"/>
        <v>288</v>
      </c>
      <c r="B298" s="200" t="s">
        <v>629</v>
      </c>
      <c r="C298" s="191">
        <v>8.81</v>
      </c>
      <c r="D298" s="191">
        <v>8.9920000000000009</v>
      </c>
      <c r="E298" s="192">
        <f t="shared" si="32"/>
        <v>0.18200000000000038</v>
      </c>
      <c r="F298" s="191" t="s">
        <v>26</v>
      </c>
      <c r="G298" s="182" t="s">
        <v>27</v>
      </c>
      <c r="H298" s="182"/>
      <c r="I298" s="191">
        <v>8</v>
      </c>
      <c r="J298" s="191" t="s">
        <v>232</v>
      </c>
      <c r="K298" s="193">
        <f t="shared" si="33"/>
        <v>1</v>
      </c>
      <c r="L298" s="193" t="s">
        <v>233</v>
      </c>
      <c r="M298" s="193">
        <f>IF(L298="y",1,IF(L298="n/a",1,0))</f>
        <v>1</v>
      </c>
      <c r="N298" s="193" t="s">
        <v>195</v>
      </c>
      <c r="O298" s="193">
        <f>IF(N298="y",1,IF(N298="n/a",1,0))</f>
        <v>0</v>
      </c>
      <c r="P298" s="193" t="s">
        <v>195</v>
      </c>
      <c r="Q298" s="193" t="s">
        <v>31</v>
      </c>
      <c r="R298" s="193">
        <f>IF(Q298="y",1,IF(Q298="n/a",1,0))</f>
        <v>1</v>
      </c>
      <c r="S298" s="193" t="s">
        <v>31</v>
      </c>
      <c r="T298" s="194">
        <v>44397</v>
      </c>
      <c r="U298" s="193" t="s">
        <v>195</v>
      </c>
      <c r="V298" s="193">
        <f t="shared" si="31"/>
        <v>0</v>
      </c>
      <c r="W298" s="193" t="s">
        <v>233</v>
      </c>
      <c r="X298" s="218" t="s">
        <v>630</v>
      </c>
      <c r="Y298" s="218"/>
      <c r="Z298" s="234" t="s">
        <v>571</v>
      </c>
      <c r="AA298" s="218" t="s">
        <v>572</v>
      </c>
    </row>
    <row r="299" spans="1:27" hidden="1" x14ac:dyDescent="0.3">
      <c r="A299" s="178">
        <f t="shared" si="34"/>
        <v>289</v>
      </c>
      <c r="B299" s="200" t="s">
        <v>629</v>
      </c>
      <c r="C299" s="191">
        <v>8.9920000000000009</v>
      </c>
      <c r="D299" s="191">
        <v>9.3019999999999996</v>
      </c>
      <c r="E299" s="192">
        <f t="shared" si="32"/>
        <v>0.30999999999999872</v>
      </c>
      <c r="F299" s="191" t="s">
        <v>26</v>
      </c>
      <c r="G299" s="182" t="s">
        <v>27</v>
      </c>
      <c r="H299" s="182"/>
      <c r="I299" s="191">
        <v>8</v>
      </c>
      <c r="J299" s="191" t="s">
        <v>232</v>
      </c>
      <c r="K299" s="193">
        <f t="shared" si="33"/>
        <v>1</v>
      </c>
      <c r="L299" s="193" t="s">
        <v>233</v>
      </c>
      <c r="M299" s="193">
        <f>IF(L299="Y",1,IF(L299="n/a",1,0))</f>
        <v>1</v>
      </c>
      <c r="N299" s="193" t="s">
        <v>233</v>
      </c>
      <c r="O299" s="193">
        <f>IF(N299="Y",1,IF(N299="n/a",1,0))</f>
        <v>1</v>
      </c>
      <c r="P299" s="193" t="s">
        <v>233</v>
      </c>
      <c r="Q299" s="193" t="s">
        <v>233</v>
      </c>
      <c r="R299" s="193">
        <f>IF(Q299="Y",1,IF(Q299="n/a",1,0))</f>
        <v>1</v>
      </c>
      <c r="S299" s="193" t="s">
        <v>31</v>
      </c>
      <c r="T299" s="194">
        <v>44397</v>
      </c>
      <c r="U299" s="193" t="s">
        <v>233</v>
      </c>
      <c r="V299" s="193">
        <f t="shared" si="31"/>
        <v>1</v>
      </c>
      <c r="W299" s="193" t="s">
        <v>233</v>
      </c>
      <c r="X299" s="218"/>
      <c r="Y299" s="218"/>
      <c r="Z299" s="234"/>
      <c r="AA299" s="218"/>
    </row>
    <row r="300" spans="1:27" ht="51" customHeight="1" x14ac:dyDescent="0.3">
      <c r="A300" s="178">
        <f t="shared" si="34"/>
        <v>290</v>
      </c>
      <c r="B300" s="179" t="s">
        <v>631</v>
      </c>
      <c r="C300" s="180">
        <v>12.368</v>
      </c>
      <c r="D300" s="180">
        <v>12.53</v>
      </c>
      <c r="E300" s="181">
        <f t="shared" si="32"/>
        <v>0.16199999999999903</v>
      </c>
      <c r="F300" s="180" t="s">
        <v>32</v>
      </c>
      <c r="G300" s="180">
        <v>6</v>
      </c>
      <c r="H300" s="180" t="s">
        <v>232</v>
      </c>
      <c r="I300" s="182" t="s">
        <v>27</v>
      </c>
      <c r="J300" s="182"/>
      <c r="K300" s="183">
        <f t="shared" si="33"/>
        <v>1</v>
      </c>
      <c r="L300" s="183" t="s">
        <v>233</v>
      </c>
      <c r="M300" s="183">
        <f>IF(L300="Y",1,IF(L300="n/a",1,0))</f>
        <v>1</v>
      </c>
      <c r="N300" s="183" t="s">
        <v>195</v>
      </c>
      <c r="O300" s="183">
        <f>IF(N300="Y",1,IF(N300="n/a",1,0))</f>
        <v>0</v>
      </c>
      <c r="P300" s="183" t="s">
        <v>195</v>
      </c>
      <c r="Q300" s="183" t="s">
        <v>31</v>
      </c>
      <c r="R300" s="183">
        <f>IF(Q300="Y",1,IF(Q300="n/a",1,0))</f>
        <v>1</v>
      </c>
      <c r="S300" s="183" t="s">
        <v>31</v>
      </c>
      <c r="T300" s="184">
        <v>44397</v>
      </c>
      <c r="U300" s="183" t="s">
        <v>195</v>
      </c>
      <c r="V300" s="183">
        <f t="shared" si="31"/>
        <v>0</v>
      </c>
      <c r="W300" s="183" t="s">
        <v>233</v>
      </c>
      <c r="X300" s="219" t="s">
        <v>632</v>
      </c>
      <c r="Y300" s="219"/>
      <c r="Z300" s="234" t="s">
        <v>571</v>
      </c>
      <c r="AA300" s="236" t="s">
        <v>633</v>
      </c>
    </row>
    <row r="301" spans="1:27" ht="43.2" hidden="1" x14ac:dyDescent="0.3">
      <c r="A301" s="178">
        <f t="shared" si="34"/>
        <v>291</v>
      </c>
      <c r="B301" s="200">
        <v>93110000</v>
      </c>
      <c r="C301" s="191">
        <v>0</v>
      </c>
      <c r="D301" s="191">
        <v>0.20899999999999999</v>
      </c>
      <c r="E301" s="192">
        <f t="shared" si="32"/>
        <v>0.20899999999999999</v>
      </c>
      <c r="F301" s="191" t="s">
        <v>32</v>
      </c>
      <c r="G301" s="191">
        <v>8</v>
      </c>
      <c r="H301" s="191" t="s">
        <v>232</v>
      </c>
      <c r="I301" s="182" t="s">
        <v>27</v>
      </c>
      <c r="J301" s="182"/>
      <c r="K301" s="193">
        <f t="shared" si="33"/>
        <v>1</v>
      </c>
      <c r="L301" s="193" t="s">
        <v>233</v>
      </c>
      <c r="M301" s="193">
        <f>IF(L301="y",1,IF(L301="n/a",1,0))</f>
        <v>1</v>
      </c>
      <c r="N301" s="193" t="s">
        <v>233</v>
      </c>
      <c r="O301" s="193">
        <f>IF(N301="y",1,IF(N301="n/a",1,0))</f>
        <v>1</v>
      </c>
      <c r="P301" s="193" t="s">
        <v>233</v>
      </c>
      <c r="Q301" s="193" t="s">
        <v>233</v>
      </c>
      <c r="R301" s="193">
        <f>IF(Q301="y",1,IF(Q301="n/a",1,0))</f>
        <v>1</v>
      </c>
      <c r="S301" s="193" t="s">
        <v>31</v>
      </c>
      <c r="T301" s="194">
        <v>44397</v>
      </c>
      <c r="U301" s="193" t="s">
        <v>233</v>
      </c>
      <c r="V301" s="193">
        <f t="shared" si="31"/>
        <v>1</v>
      </c>
      <c r="W301" s="193" t="s">
        <v>233</v>
      </c>
      <c r="X301" s="218"/>
      <c r="Y301" s="218"/>
      <c r="Z301" s="234"/>
      <c r="AA301" s="236" t="s">
        <v>574</v>
      </c>
    </row>
    <row r="302" spans="1:27" ht="43.2" hidden="1" x14ac:dyDescent="0.3">
      <c r="A302" s="178">
        <f t="shared" si="34"/>
        <v>292</v>
      </c>
      <c r="B302" s="200" t="s">
        <v>634</v>
      </c>
      <c r="C302" s="191">
        <v>2.6139999999999999</v>
      </c>
      <c r="D302" s="191">
        <v>2.6389999999999998</v>
      </c>
      <c r="E302" s="192">
        <f t="shared" si="32"/>
        <v>2.4999999999999911E-2</v>
      </c>
      <c r="F302" s="191" t="s">
        <v>32</v>
      </c>
      <c r="G302" s="191">
        <v>8</v>
      </c>
      <c r="H302" s="191" t="s">
        <v>232</v>
      </c>
      <c r="I302" s="182" t="s">
        <v>27</v>
      </c>
      <c r="J302" s="182"/>
      <c r="K302" s="193">
        <f t="shared" si="33"/>
        <v>1</v>
      </c>
      <c r="L302" s="193" t="s">
        <v>31</v>
      </c>
      <c r="M302" s="193">
        <f>IF(L302="Y",1,IF(L302="n/a",1,0))</f>
        <v>1</v>
      </c>
      <c r="N302" s="193" t="s">
        <v>31</v>
      </c>
      <c r="O302" s="193">
        <f>IF(N302="Y",1,IF(N302="n/a",1,0))</f>
        <v>1</v>
      </c>
      <c r="P302" s="193" t="s">
        <v>195</v>
      </c>
      <c r="Q302" s="193" t="s">
        <v>31</v>
      </c>
      <c r="R302" s="193">
        <f>IF(Q302="Y",1,IF(Q302="n/a",1,0))</f>
        <v>1</v>
      </c>
      <c r="S302" s="193" t="s">
        <v>31</v>
      </c>
      <c r="T302" s="194">
        <v>44397</v>
      </c>
      <c r="U302" s="193" t="s">
        <v>233</v>
      </c>
      <c r="V302" s="193">
        <f t="shared" si="31"/>
        <v>1</v>
      </c>
      <c r="W302" s="193" t="s">
        <v>31</v>
      </c>
      <c r="X302" s="218"/>
      <c r="Y302" s="218"/>
      <c r="Z302" s="234"/>
      <c r="AA302" s="236" t="s">
        <v>574</v>
      </c>
    </row>
    <row r="303" spans="1:27" ht="33" hidden="1" customHeight="1" x14ac:dyDescent="0.3">
      <c r="A303" s="178">
        <f t="shared" si="34"/>
        <v>293</v>
      </c>
      <c r="B303" s="179" t="s">
        <v>635</v>
      </c>
      <c r="C303" s="180">
        <v>10.166</v>
      </c>
      <c r="D303" s="180">
        <v>10.930999999999999</v>
      </c>
      <c r="E303" s="181">
        <f t="shared" si="32"/>
        <v>0.76499999999999879</v>
      </c>
      <c r="F303" s="180" t="s">
        <v>32</v>
      </c>
      <c r="G303" s="180">
        <v>10</v>
      </c>
      <c r="H303" s="180" t="s">
        <v>232</v>
      </c>
      <c r="I303" s="182" t="s">
        <v>27</v>
      </c>
      <c r="J303" s="182"/>
      <c r="K303" s="183">
        <f t="shared" si="33"/>
        <v>1</v>
      </c>
      <c r="L303" s="183" t="s">
        <v>233</v>
      </c>
      <c r="M303" s="183">
        <f>IF(L303="y",1,IF(L303="n/a",1,0))</f>
        <v>1</v>
      </c>
      <c r="N303" s="183" t="s">
        <v>195</v>
      </c>
      <c r="O303" s="183">
        <f>IF(N303="y",1,IF(N303="n/a",1,0))</f>
        <v>0</v>
      </c>
      <c r="P303" s="183" t="s">
        <v>233</v>
      </c>
      <c r="Q303" s="183" t="s">
        <v>233</v>
      </c>
      <c r="R303" s="183">
        <f>IF(Q303="y",1,IF(Q303="n/a",1,0))</f>
        <v>1</v>
      </c>
      <c r="S303" s="183" t="s">
        <v>31</v>
      </c>
      <c r="T303" s="184">
        <v>44397</v>
      </c>
      <c r="U303" s="183" t="s">
        <v>233</v>
      </c>
      <c r="V303" s="183">
        <f t="shared" si="31"/>
        <v>1</v>
      </c>
      <c r="W303" s="183" t="s">
        <v>233</v>
      </c>
      <c r="X303" s="219" t="s">
        <v>636</v>
      </c>
      <c r="Y303" s="219"/>
      <c r="Z303" s="234"/>
      <c r="AA303" s="236" t="s">
        <v>574</v>
      </c>
    </row>
    <row r="304" spans="1:27" ht="43.2" x14ac:dyDescent="0.3">
      <c r="A304" s="178">
        <f t="shared" si="34"/>
        <v>294</v>
      </c>
      <c r="B304" s="179" t="s">
        <v>635</v>
      </c>
      <c r="C304" s="180">
        <v>12.034000000000001</v>
      </c>
      <c r="D304" s="180">
        <v>12.739000000000001</v>
      </c>
      <c r="E304" s="181">
        <f t="shared" si="32"/>
        <v>0.70500000000000007</v>
      </c>
      <c r="F304" s="180" t="s">
        <v>32</v>
      </c>
      <c r="G304" s="180">
        <v>6</v>
      </c>
      <c r="H304" s="180"/>
      <c r="I304" s="182" t="s">
        <v>27</v>
      </c>
      <c r="J304" s="182"/>
      <c r="K304" s="183">
        <f t="shared" si="33"/>
        <v>1</v>
      </c>
      <c r="L304" s="183" t="s">
        <v>233</v>
      </c>
      <c r="M304" s="183">
        <f>IF(L304="y",1,IF(L304="n/a",1,0))</f>
        <v>1</v>
      </c>
      <c r="N304" s="183" t="s">
        <v>195</v>
      </c>
      <c r="O304" s="183">
        <f>IF(N304="y",1,IF(N304="n/a",1,0))</f>
        <v>0</v>
      </c>
      <c r="P304" s="183" t="s">
        <v>233</v>
      </c>
      <c r="Q304" s="183" t="s">
        <v>233</v>
      </c>
      <c r="R304" s="183">
        <f>IF(Q304="y",1,IF(Q304="n/a",1,0))</f>
        <v>1</v>
      </c>
      <c r="S304" s="183" t="s">
        <v>31</v>
      </c>
      <c r="T304" s="184">
        <v>44397</v>
      </c>
      <c r="U304" s="183" t="s">
        <v>195</v>
      </c>
      <c r="V304" s="183">
        <f t="shared" si="31"/>
        <v>0</v>
      </c>
      <c r="W304" s="183" t="s">
        <v>233</v>
      </c>
      <c r="X304" s="219" t="s">
        <v>637</v>
      </c>
      <c r="Y304" s="219"/>
      <c r="Z304" s="234" t="s">
        <v>571</v>
      </c>
      <c r="AA304" s="236" t="s">
        <v>633</v>
      </c>
    </row>
    <row r="305" spans="1:27" ht="43.2" hidden="1" x14ac:dyDescent="0.3">
      <c r="A305" s="178">
        <f t="shared" si="34"/>
        <v>295</v>
      </c>
      <c r="B305" s="179" t="s">
        <v>638</v>
      </c>
      <c r="C305" s="180">
        <v>0.86099999999999999</v>
      </c>
      <c r="D305" s="180">
        <v>0.95699999999999996</v>
      </c>
      <c r="E305" s="181">
        <f t="shared" si="32"/>
        <v>9.5999999999999974E-2</v>
      </c>
      <c r="F305" s="180" t="s">
        <v>26</v>
      </c>
      <c r="G305" s="182" t="s">
        <v>27</v>
      </c>
      <c r="H305" s="182"/>
      <c r="I305" s="180">
        <v>5</v>
      </c>
      <c r="J305" s="180" t="s">
        <v>236</v>
      </c>
      <c r="K305" s="183">
        <f t="shared" si="33"/>
        <v>1</v>
      </c>
      <c r="L305" s="183" t="s">
        <v>31</v>
      </c>
      <c r="M305" s="183">
        <f>IF(L305="Y",1,IF(L305="n/a",1,0))</f>
        <v>1</v>
      </c>
      <c r="N305" s="183" t="s">
        <v>233</v>
      </c>
      <c r="O305" s="183">
        <f>IF(N305="Y",1,IF(N305="n/a",1,0))</f>
        <v>1</v>
      </c>
      <c r="P305" s="183" t="s">
        <v>233</v>
      </c>
      <c r="Q305" s="183" t="s">
        <v>233</v>
      </c>
      <c r="R305" s="183">
        <f>IF(Q305="Y",1,IF(Q305="n/a",1,0))</f>
        <v>1</v>
      </c>
      <c r="S305" s="183" t="s">
        <v>31</v>
      </c>
      <c r="T305" s="184">
        <v>44397</v>
      </c>
      <c r="U305" s="183" t="s">
        <v>233</v>
      </c>
      <c r="V305" s="183">
        <f t="shared" si="31"/>
        <v>1</v>
      </c>
      <c r="W305" s="183" t="s">
        <v>233</v>
      </c>
      <c r="X305" s="219"/>
      <c r="Y305" s="219"/>
      <c r="Z305" s="234"/>
      <c r="AA305" s="236" t="s">
        <v>633</v>
      </c>
    </row>
    <row r="306" spans="1:27" ht="43.2" hidden="1" x14ac:dyDescent="0.3">
      <c r="A306" s="178">
        <f t="shared" si="34"/>
        <v>296</v>
      </c>
      <c r="B306" s="200" t="s">
        <v>639</v>
      </c>
      <c r="C306" s="191">
        <v>0.253</v>
      </c>
      <c r="D306" s="191">
        <v>0.30599999999999999</v>
      </c>
      <c r="E306" s="192">
        <f t="shared" si="32"/>
        <v>5.2999999999999992E-2</v>
      </c>
      <c r="F306" s="191" t="s">
        <v>32</v>
      </c>
      <c r="G306" s="191">
        <v>5</v>
      </c>
      <c r="H306" s="191" t="s">
        <v>232</v>
      </c>
      <c r="I306" s="182" t="s">
        <v>27</v>
      </c>
      <c r="J306" s="182"/>
      <c r="K306" s="193">
        <f t="shared" si="33"/>
        <v>1</v>
      </c>
      <c r="L306" s="193" t="s">
        <v>233</v>
      </c>
      <c r="M306" s="193">
        <f>IF(L306="y",1,IF(L306="n/a",1,0))</f>
        <v>1</v>
      </c>
      <c r="N306" s="193" t="s">
        <v>233</v>
      </c>
      <c r="O306" s="193">
        <f>IF(N306="y",1,IF(N306="n/a",1,0))</f>
        <v>1</v>
      </c>
      <c r="P306" s="193" t="s">
        <v>233</v>
      </c>
      <c r="Q306" s="193" t="s">
        <v>233</v>
      </c>
      <c r="R306" s="193">
        <f>IF(Q306="y",1,IF(Q306="n/a",1,0))</f>
        <v>1</v>
      </c>
      <c r="S306" s="193" t="s">
        <v>31</v>
      </c>
      <c r="T306" s="194">
        <v>44397</v>
      </c>
      <c r="U306" s="193" t="s">
        <v>233</v>
      </c>
      <c r="V306" s="193">
        <f t="shared" si="31"/>
        <v>1</v>
      </c>
      <c r="W306" s="193" t="s">
        <v>233</v>
      </c>
      <c r="X306" s="218"/>
      <c r="Y306" s="218"/>
      <c r="Z306" s="234"/>
      <c r="AA306" s="236" t="s">
        <v>633</v>
      </c>
    </row>
    <row r="307" spans="1:27" ht="43.2" x14ac:dyDescent="0.3">
      <c r="A307" s="178">
        <f t="shared" si="34"/>
        <v>297</v>
      </c>
      <c r="B307" s="200" t="s">
        <v>639</v>
      </c>
      <c r="C307" s="191">
        <v>9.6020000000000003</v>
      </c>
      <c r="D307" s="191">
        <v>9.74</v>
      </c>
      <c r="E307" s="192">
        <f t="shared" si="32"/>
        <v>0.1379999999999999</v>
      </c>
      <c r="F307" s="191" t="s">
        <v>32</v>
      </c>
      <c r="G307" s="191">
        <v>5</v>
      </c>
      <c r="H307" s="191" t="s">
        <v>236</v>
      </c>
      <c r="I307" s="182" t="s">
        <v>27</v>
      </c>
      <c r="J307" s="182"/>
      <c r="K307" s="193">
        <f t="shared" si="33"/>
        <v>1</v>
      </c>
      <c r="L307" s="193" t="s">
        <v>31</v>
      </c>
      <c r="M307" s="193">
        <f>IF(L307="y",1,IF(L307="n/a",1,0))</f>
        <v>1</v>
      </c>
      <c r="N307" s="193" t="s">
        <v>195</v>
      </c>
      <c r="O307" s="193">
        <f>IF(N307="y",1,IF(N307="n/a",1,0))</f>
        <v>0</v>
      </c>
      <c r="P307" s="193" t="s">
        <v>195</v>
      </c>
      <c r="Q307" s="193" t="s">
        <v>31</v>
      </c>
      <c r="R307" s="193">
        <f>IF(Q307="y",1,IF(Q307="n/a",1,0))</f>
        <v>1</v>
      </c>
      <c r="S307" s="193" t="s">
        <v>31</v>
      </c>
      <c r="T307" s="194">
        <v>44397</v>
      </c>
      <c r="U307" s="193" t="s">
        <v>195</v>
      </c>
      <c r="V307" s="193">
        <f t="shared" si="31"/>
        <v>0</v>
      </c>
      <c r="W307" s="193" t="s">
        <v>233</v>
      </c>
      <c r="X307" s="218" t="s">
        <v>640</v>
      </c>
      <c r="Y307" s="218"/>
      <c r="Z307" s="234" t="s">
        <v>571</v>
      </c>
      <c r="AA307" s="236" t="s">
        <v>633</v>
      </c>
    </row>
    <row r="308" spans="1:27" hidden="1" x14ac:dyDescent="0.3">
      <c r="A308" s="178">
        <f t="shared" si="34"/>
        <v>298</v>
      </c>
      <c r="B308" s="200" t="s">
        <v>639</v>
      </c>
      <c r="C308" s="191">
        <v>10.262</v>
      </c>
      <c r="D308" s="191">
        <v>10.289</v>
      </c>
      <c r="E308" s="192">
        <f t="shared" si="32"/>
        <v>2.6999999999999247E-2</v>
      </c>
      <c r="F308" s="191" t="s">
        <v>32</v>
      </c>
      <c r="G308" s="191">
        <v>5</v>
      </c>
      <c r="H308" s="191"/>
      <c r="I308" s="182" t="s">
        <v>27</v>
      </c>
      <c r="J308" s="182"/>
      <c r="K308" s="193">
        <f t="shared" si="33"/>
        <v>1</v>
      </c>
      <c r="L308" s="193" t="s">
        <v>31</v>
      </c>
      <c r="M308" s="193">
        <f>IF(L308="Y",1,IF(L308="n/a",1,0))</f>
        <v>1</v>
      </c>
      <c r="N308" s="193" t="s">
        <v>31</v>
      </c>
      <c r="O308" s="193">
        <f>IF(N308="Y",1,IF(N308="n/a",1,0))</f>
        <v>1</v>
      </c>
      <c r="P308" s="193" t="s">
        <v>641</v>
      </c>
      <c r="Q308" s="193" t="s">
        <v>31</v>
      </c>
      <c r="R308" s="193">
        <f>IF(Q308="Y",1,IF(Q308="n/a",1,0))</f>
        <v>1</v>
      </c>
      <c r="S308" s="193" t="s">
        <v>31</v>
      </c>
      <c r="T308" s="194">
        <v>44397</v>
      </c>
      <c r="U308" s="193" t="s">
        <v>233</v>
      </c>
      <c r="V308" s="193">
        <f t="shared" si="31"/>
        <v>1</v>
      </c>
      <c r="W308" s="193" t="s">
        <v>31</v>
      </c>
      <c r="X308" s="218" t="s">
        <v>642</v>
      </c>
      <c r="Y308" s="218"/>
      <c r="Z308" s="234"/>
      <c r="AA308" s="218"/>
    </row>
    <row r="309" spans="1:27" hidden="1" x14ac:dyDescent="0.3">
      <c r="A309" s="178">
        <f t="shared" si="34"/>
        <v>299</v>
      </c>
      <c r="B309" s="200" t="s">
        <v>639</v>
      </c>
      <c r="C309" s="191">
        <v>10.646000000000001</v>
      </c>
      <c r="D309" s="191">
        <v>10.73</v>
      </c>
      <c r="E309" s="192">
        <f t="shared" si="32"/>
        <v>8.3999999999999631E-2</v>
      </c>
      <c r="F309" s="191" t="s">
        <v>26</v>
      </c>
      <c r="G309" s="182" t="s">
        <v>27</v>
      </c>
      <c r="H309" s="182"/>
      <c r="I309" s="191">
        <v>5</v>
      </c>
      <c r="J309" s="191" t="s">
        <v>232</v>
      </c>
      <c r="K309" s="193">
        <f t="shared" si="33"/>
        <v>1</v>
      </c>
      <c r="L309" s="193" t="s">
        <v>233</v>
      </c>
      <c r="M309" s="193">
        <f>IF(L309="Y",1,IF(L309="n/a",1,0))</f>
        <v>1</v>
      </c>
      <c r="N309" s="193" t="s">
        <v>233</v>
      </c>
      <c r="O309" s="193">
        <f>IF(N309="Y",1,IF(N309="n/a",1,0))</f>
        <v>1</v>
      </c>
      <c r="P309" s="193" t="s">
        <v>233</v>
      </c>
      <c r="Q309" s="193" t="s">
        <v>233</v>
      </c>
      <c r="R309" s="193">
        <f>IF(Q309="Y",1,IF(Q309="n/a",1,0))</f>
        <v>1</v>
      </c>
      <c r="S309" s="193" t="s">
        <v>31</v>
      </c>
      <c r="T309" s="194">
        <v>44397</v>
      </c>
      <c r="U309" s="193" t="s">
        <v>233</v>
      </c>
      <c r="V309" s="193">
        <f t="shared" si="31"/>
        <v>1</v>
      </c>
      <c r="W309" s="193" t="s">
        <v>31</v>
      </c>
      <c r="X309" s="218"/>
      <c r="Y309" s="218"/>
      <c r="Z309" s="234"/>
      <c r="AA309" s="218"/>
    </row>
    <row r="310" spans="1:27" hidden="1" x14ac:dyDescent="0.3">
      <c r="A310" s="178">
        <f t="shared" si="34"/>
        <v>300</v>
      </c>
      <c r="B310" s="200" t="s">
        <v>639</v>
      </c>
      <c r="C310" s="191">
        <v>12.12</v>
      </c>
      <c r="D310" s="191">
        <v>12.586</v>
      </c>
      <c r="E310" s="192">
        <f t="shared" si="32"/>
        <v>0.46600000000000108</v>
      </c>
      <c r="F310" s="191" t="s">
        <v>26</v>
      </c>
      <c r="G310" s="182" t="s">
        <v>27</v>
      </c>
      <c r="H310" s="182"/>
      <c r="I310" s="191">
        <v>6</v>
      </c>
      <c r="J310" s="191" t="s">
        <v>236</v>
      </c>
      <c r="K310" s="193">
        <f t="shared" si="33"/>
        <v>1</v>
      </c>
      <c r="L310" s="193" t="s">
        <v>31</v>
      </c>
      <c r="M310" s="193">
        <f>IF(L310="y",1,IF(L310="n/a",1,0))</f>
        <v>1</v>
      </c>
      <c r="N310" s="193" t="s">
        <v>233</v>
      </c>
      <c r="O310" s="193">
        <f>IF(N310="y",1,IF(N310="n/a",1,0))</f>
        <v>1</v>
      </c>
      <c r="P310" s="193" t="s">
        <v>195</v>
      </c>
      <c r="Q310" s="193" t="s">
        <v>31</v>
      </c>
      <c r="R310" s="193">
        <f>IF(Q310="y",1,IF(Q310="n/a",1,0))</f>
        <v>1</v>
      </c>
      <c r="S310" s="193" t="s">
        <v>31</v>
      </c>
      <c r="T310" s="194">
        <v>44397</v>
      </c>
      <c r="U310" s="193" t="s">
        <v>233</v>
      </c>
      <c r="V310" s="193">
        <f t="shared" si="31"/>
        <v>1</v>
      </c>
      <c r="W310" s="193" t="s">
        <v>31</v>
      </c>
      <c r="X310" s="218"/>
      <c r="Y310" s="218"/>
      <c r="Z310" s="234"/>
      <c r="AA310" s="218"/>
    </row>
    <row r="311" spans="1:27" ht="28.8" hidden="1" x14ac:dyDescent="0.3">
      <c r="A311" s="178">
        <f t="shared" si="34"/>
        <v>301</v>
      </c>
      <c r="B311" s="179" t="s">
        <v>643</v>
      </c>
      <c r="C311" s="180">
        <v>13.388</v>
      </c>
      <c r="D311" s="180">
        <v>13.615</v>
      </c>
      <c r="E311" s="181">
        <f t="shared" si="32"/>
        <v>0.22700000000000031</v>
      </c>
      <c r="F311" s="180" t="s">
        <v>26</v>
      </c>
      <c r="G311" s="182" t="s">
        <v>27</v>
      </c>
      <c r="H311" s="182"/>
      <c r="I311" s="180">
        <v>5</v>
      </c>
      <c r="J311" s="180" t="s">
        <v>232</v>
      </c>
      <c r="K311" s="183">
        <f t="shared" si="33"/>
        <v>1</v>
      </c>
      <c r="L311" s="183" t="s">
        <v>233</v>
      </c>
      <c r="M311" s="183">
        <f>IF(L311="Y",1,IF(L311="n/a",1,0))</f>
        <v>1</v>
      </c>
      <c r="N311" s="183" t="s">
        <v>233</v>
      </c>
      <c r="O311" s="183">
        <f>IF(N311="Y",1,IF(N311="n/a",1,0))</f>
        <v>1</v>
      </c>
      <c r="P311" s="183" t="s">
        <v>233</v>
      </c>
      <c r="Q311" s="183" t="s">
        <v>233</v>
      </c>
      <c r="R311" s="183">
        <f>IF(Q311="Y",1,IF(Q311="n/a",1,0))</f>
        <v>1</v>
      </c>
      <c r="S311" s="183" t="s">
        <v>31</v>
      </c>
      <c r="T311" s="184">
        <v>44397</v>
      </c>
      <c r="U311" s="183" t="s">
        <v>233</v>
      </c>
      <c r="V311" s="183">
        <f t="shared" si="31"/>
        <v>1</v>
      </c>
      <c r="W311" s="183" t="s">
        <v>31</v>
      </c>
      <c r="X311" s="219" t="s">
        <v>644</v>
      </c>
      <c r="Y311" s="219"/>
      <c r="Z311" s="234"/>
      <c r="AA311" s="219"/>
    </row>
    <row r="312" spans="1:27" ht="43.2" x14ac:dyDescent="0.3">
      <c r="A312" s="178">
        <f t="shared" si="34"/>
        <v>302</v>
      </c>
      <c r="B312" s="179" t="s">
        <v>643</v>
      </c>
      <c r="C312" s="180">
        <v>14.148</v>
      </c>
      <c r="D312" s="180">
        <v>14.253</v>
      </c>
      <c r="E312" s="181">
        <f t="shared" si="32"/>
        <v>0.10500000000000043</v>
      </c>
      <c r="F312" s="180" t="s">
        <v>32</v>
      </c>
      <c r="G312" s="180">
        <v>6</v>
      </c>
      <c r="H312" s="180" t="s">
        <v>232</v>
      </c>
      <c r="I312" s="182" t="s">
        <v>27</v>
      </c>
      <c r="J312" s="182"/>
      <c r="K312" s="183">
        <f t="shared" si="33"/>
        <v>1</v>
      </c>
      <c r="L312" s="183" t="s">
        <v>233</v>
      </c>
      <c r="M312" s="183">
        <f>IF(L312="Y",1,IF(L312="n/a",1,0))</f>
        <v>1</v>
      </c>
      <c r="N312" s="183" t="s">
        <v>195</v>
      </c>
      <c r="O312" s="183">
        <f>IF(N312="Y",1,IF(N312="n/a",1,0))</f>
        <v>0</v>
      </c>
      <c r="P312" s="183" t="s">
        <v>233</v>
      </c>
      <c r="Q312" s="183" t="s">
        <v>233</v>
      </c>
      <c r="R312" s="183">
        <f>IF(Q312="Y",1,IF(Q312="n/a",1,0))</f>
        <v>1</v>
      </c>
      <c r="S312" s="183" t="s">
        <v>31</v>
      </c>
      <c r="T312" s="184">
        <v>44397</v>
      </c>
      <c r="U312" s="183" t="s">
        <v>195</v>
      </c>
      <c r="V312" s="183">
        <f t="shared" si="31"/>
        <v>0</v>
      </c>
      <c r="W312" s="183"/>
      <c r="X312" s="219" t="s">
        <v>645</v>
      </c>
      <c r="Y312" s="219"/>
      <c r="Z312" s="234" t="s">
        <v>571</v>
      </c>
      <c r="AA312" s="218" t="s">
        <v>572</v>
      </c>
    </row>
    <row r="313" spans="1:27" ht="28.8" hidden="1" x14ac:dyDescent="0.3">
      <c r="A313" s="178">
        <f t="shared" si="34"/>
        <v>303</v>
      </c>
      <c r="B313" s="179" t="s">
        <v>643</v>
      </c>
      <c r="C313" s="180">
        <v>14.253</v>
      </c>
      <c r="D313" s="180">
        <v>14.378</v>
      </c>
      <c r="E313" s="181">
        <f t="shared" si="32"/>
        <v>0.125</v>
      </c>
      <c r="F313" s="180" t="s">
        <v>32</v>
      </c>
      <c r="G313" s="180">
        <v>6</v>
      </c>
      <c r="H313" s="180" t="s">
        <v>232</v>
      </c>
      <c r="I313" s="182" t="s">
        <v>27</v>
      </c>
      <c r="J313" s="182"/>
      <c r="K313" s="183">
        <f t="shared" si="33"/>
        <v>1</v>
      </c>
      <c r="L313" s="183" t="s">
        <v>233</v>
      </c>
      <c r="M313" s="183">
        <f>IF(L313="y",1,IF(L313="n/a",1,0))</f>
        <v>1</v>
      </c>
      <c r="N313" s="183" t="s">
        <v>233</v>
      </c>
      <c r="O313" s="183">
        <f>IF(N313="y",1,IF(N313="n/a",1,0))</f>
        <v>1</v>
      </c>
      <c r="P313" s="183" t="s">
        <v>195</v>
      </c>
      <c r="Q313" s="183" t="s">
        <v>31</v>
      </c>
      <c r="R313" s="183">
        <f>IF(Q313="y",1,IF(Q313="n/a",1,0))</f>
        <v>1</v>
      </c>
      <c r="S313" s="183" t="s">
        <v>31</v>
      </c>
      <c r="T313" s="184">
        <v>44397</v>
      </c>
      <c r="U313" s="183" t="s">
        <v>233</v>
      </c>
      <c r="V313" s="183">
        <f t="shared" si="31"/>
        <v>1</v>
      </c>
      <c r="W313" s="183" t="s">
        <v>31</v>
      </c>
      <c r="X313" s="219" t="s">
        <v>646</v>
      </c>
      <c r="Y313" s="219"/>
      <c r="Z313" s="234"/>
      <c r="AA313" s="219"/>
    </row>
    <row r="314" spans="1:27" ht="28.8" hidden="1" x14ac:dyDescent="0.3">
      <c r="A314" s="178">
        <f t="shared" si="34"/>
        <v>304</v>
      </c>
      <c r="B314" s="179" t="s">
        <v>643</v>
      </c>
      <c r="C314" s="180">
        <v>16.917999999999999</v>
      </c>
      <c r="D314" s="180">
        <v>17.13</v>
      </c>
      <c r="E314" s="181">
        <f t="shared" si="32"/>
        <v>0.21199999999999974</v>
      </c>
      <c r="F314" s="180" t="s">
        <v>26</v>
      </c>
      <c r="G314" s="182" t="s">
        <v>27</v>
      </c>
      <c r="H314" s="182"/>
      <c r="I314" s="180">
        <v>6</v>
      </c>
      <c r="J314" s="180" t="s">
        <v>232</v>
      </c>
      <c r="K314" s="183">
        <f t="shared" si="33"/>
        <v>1</v>
      </c>
      <c r="L314" s="183" t="s">
        <v>233</v>
      </c>
      <c r="M314" s="183">
        <f>IF(L314="Y",1,IF(L314="n/a",1,0))</f>
        <v>1</v>
      </c>
      <c r="N314" s="183" t="s">
        <v>233</v>
      </c>
      <c r="O314" s="183">
        <f>IF(N314="Y",1,IF(N314="n/a",1,0))</f>
        <v>1</v>
      </c>
      <c r="P314" s="183" t="s">
        <v>195</v>
      </c>
      <c r="Q314" s="183" t="s">
        <v>31</v>
      </c>
      <c r="R314" s="183">
        <f>IF(Q314="Y",1,IF(Q314="n/a",1,0))</f>
        <v>1</v>
      </c>
      <c r="S314" s="183" t="s">
        <v>31</v>
      </c>
      <c r="T314" s="184">
        <v>44397</v>
      </c>
      <c r="U314" s="183" t="s">
        <v>233</v>
      </c>
      <c r="V314" s="183">
        <f t="shared" si="31"/>
        <v>1</v>
      </c>
      <c r="W314" s="183"/>
      <c r="X314" s="219" t="s">
        <v>647</v>
      </c>
      <c r="Y314" s="219"/>
      <c r="Z314" s="234"/>
      <c r="AA314" s="219"/>
    </row>
    <row r="315" spans="1:27" hidden="1" x14ac:dyDescent="0.3">
      <c r="A315" s="178">
        <f t="shared" si="34"/>
        <v>305</v>
      </c>
      <c r="B315" s="200">
        <v>93160000</v>
      </c>
      <c r="C315" s="191">
        <v>25.914999999999999</v>
      </c>
      <c r="D315" s="191">
        <v>26.085999999999999</v>
      </c>
      <c r="E315" s="192">
        <f t="shared" si="32"/>
        <v>0.17099999999999937</v>
      </c>
      <c r="F315" s="191" t="s">
        <v>32</v>
      </c>
      <c r="G315" s="191">
        <v>8</v>
      </c>
      <c r="H315" s="191" t="s">
        <v>232</v>
      </c>
      <c r="I315" s="182" t="s">
        <v>27</v>
      </c>
      <c r="J315" s="182"/>
      <c r="K315" s="193">
        <f t="shared" si="33"/>
        <v>1</v>
      </c>
      <c r="L315" s="193" t="s">
        <v>233</v>
      </c>
      <c r="M315" s="193">
        <f>IF(L315="Y",1,IF(L315="n/a",1,0))</f>
        <v>1</v>
      </c>
      <c r="N315" s="193" t="s">
        <v>233</v>
      </c>
      <c r="O315" s="193">
        <f>IF(N315="Y",1,IF(N315="n/a",1,0))</f>
        <v>1</v>
      </c>
      <c r="P315" s="193" t="s">
        <v>233</v>
      </c>
      <c r="Q315" s="193" t="s">
        <v>233</v>
      </c>
      <c r="R315" s="193">
        <f>IF(Q315="Y",1,IF(Q315="n/a",1,0))</f>
        <v>1</v>
      </c>
      <c r="S315" s="193" t="s">
        <v>31</v>
      </c>
      <c r="T315" s="194">
        <v>44397</v>
      </c>
      <c r="U315" s="193" t="s">
        <v>233</v>
      </c>
      <c r="V315" s="193">
        <f t="shared" si="31"/>
        <v>1</v>
      </c>
      <c r="W315" s="193" t="s">
        <v>233</v>
      </c>
      <c r="X315" s="218"/>
      <c r="Y315" s="218"/>
      <c r="Z315" s="234"/>
      <c r="AA315" s="218"/>
    </row>
    <row r="316" spans="1:27" hidden="1" x14ac:dyDescent="0.3">
      <c r="A316" s="178">
        <f t="shared" si="34"/>
        <v>306</v>
      </c>
      <c r="B316" s="179" t="s">
        <v>648</v>
      </c>
      <c r="C316" s="180">
        <v>1.206</v>
      </c>
      <c r="D316" s="180">
        <v>1.286</v>
      </c>
      <c r="E316" s="181">
        <f t="shared" si="32"/>
        <v>8.0000000000000071E-2</v>
      </c>
      <c r="F316" s="180" t="s">
        <v>26</v>
      </c>
      <c r="G316" s="182" t="s">
        <v>27</v>
      </c>
      <c r="H316" s="182"/>
      <c r="I316" s="180">
        <v>6</v>
      </c>
      <c r="J316" s="180" t="s">
        <v>236</v>
      </c>
      <c r="K316" s="183">
        <f t="shared" si="33"/>
        <v>1</v>
      </c>
      <c r="L316" s="183" t="s">
        <v>31</v>
      </c>
      <c r="M316" s="183">
        <f>IF(L316="y",1,IF(L316="n/a",1,0))</f>
        <v>1</v>
      </c>
      <c r="N316" s="183" t="s">
        <v>233</v>
      </c>
      <c r="O316" s="183">
        <f>IF(N316="y",1,IF(N316="n/a",1,0))</f>
        <v>1</v>
      </c>
      <c r="P316" s="183" t="s">
        <v>195</v>
      </c>
      <c r="Q316" s="183" t="s">
        <v>31</v>
      </c>
      <c r="R316" s="183">
        <f>IF(Q316="y",1,IF(Q316="n/a",1,0))</f>
        <v>1</v>
      </c>
      <c r="S316" s="183" t="s">
        <v>31</v>
      </c>
      <c r="T316" s="184">
        <v>44397</v>
      </c>
      <c r="U316" s="183" t="s">
        <v>233</v>
      </c>
      <c r="V316" s="183">
        <f t="shared" si="31"/>
        <v>1</v>
      </c>
      <c r="W316" s="183" t="s">
        <v>31</v>
      </c>
      <c r="X316" s="219"/>
      <c r="Y316" s="219"/>
      <c r="Z316" s="234"/>
      <c r="AA316" s="219"/>
    </row>
    <row r="317" spans="1:27" hidden="1" x14ac:dyDescent="0.3">
      <c r="A317" s="178">
        <f t="shared" si="34"/>
        <v>307</v>
      </c>
      <c r="B317" s="200" t="s">
        <v>649</v>
      </c>
      <c r="C317" s="191">
        <v>1.7130000000000001</v>
      </c>
      <c r="D317" s="191">
        <v>1.853</v>
      </c>
      <c r="E317" s="192">
        <f t="shared" si="32"/>
        <v>0.1399999999999999</v>
      </c>
      <c r="F317" s="191" t="s">
        <v>26</v>
      </c>
      <c r="G317" s="182" t="s">
        <v>27</v>
      </c>
      <c r="H317" s="182"/>
      <c r="I317" s="191">
        <v>5</v>
      </c>
      <c r="J317" s="191" t="s">
        <v>232</v>
      </c>
      <c r="K317" s="193">
        <f t="shared" si="33"/>
        <v>1</v>
      </c>
      <c r="L317" s="193" t="s">
        <v>233</v>
      </c>
      <c r="M317" s="193">
        <f>IF(L317="Y",1,IF(L317="n/a",1,0))</f>
        <v>1</v>
      </c>
      <c r="N317" s="193" t="s">
        <v>233</v>
      </c>
      <c r="O317" s="193">
        <f>IF(N317="Y",1,IF(N317="n/a",1,0))</f>
        <v>1</v>
      </c>
      <c r="P317" s="193" t="s">
        <v>233</v>
      </c>
      <c r="Q317" s="193" t="s">
        <v>233</v>
      </c>
      <c r="R317" s="193">
        <f>IF(Q317="Y",1,IF(Q317="n/a",1,0))</f>
        <v>1</v>
      </c>
      <c r="S317" s="193" t="s">
        <v>31</v>
      </c>
      <c r="T317" s="194">
        <v>44397</v>
      </c>
      <c r="U317" s="193" t="s">
        <v>233</v>
      </c>
      <c r="V317" s="193">
        <f t="shared" si="31"/>
        <v>1</v>
      </c>
      <c r="W317" s="193" t="s">
        <v>31</v>
      </c>
      <c r="X317" s="218"/>
      <c r="Y317" s="218"/>
      <c r="Z317" s="234"/>
      <c r="AA317" s="218"/>
    </row>
    <row r="318" spans="1:27" hidden="1" x14ac:dyDescent="0.3">
      <c r="A318" s="178">
        <f t="shared" si="34"/>
        <v>308</v>
      </c>
      <c r="B318" s="200" t="s">
        <v>649</v>
      </c>
      <c r="C318" s="191">
        <v>8.5660000000000007</v>
      </c>
      <c r="D318" s="191">
        <v>8.6790000000000003</v>
      </c>
      <c r="E318" s="192">
        <f t="shared" si="32"/>
        <v>0.11299999999999955</v>
      </c>
      <c r="F318" s="191" t="s">
        <v>26</v>
      </c>
      <c r="G318" s="182" t="s">
        <v>27</v>
      </c>
      <c r="H318" s="182"/>
      <c r="I318" s="191">
        <v>6</v>
      </c>
      <c r="J318" s="191" t="s">
        <v>232</v>
      </c>
      <c r="K318" s="193">
        <f t="shared" si="33"/>
        <v>1</v>
      </c>
      <c r="L318" s="193" t="s">
        <v>31</v>
      </c>
      <c r="M318" s="193">
        <f>IF(L318="y",1,IF(L318="n/a",1,0))</f>
        <v>1</v>
      </c>
      <c r="N318" s="193" t="s">
        <v>31</v>
      </c>
      <c r="O318" s="193">
        <f>IF(N318="y",1,IF(N318="n/a",1,0))</f>
        <v>1</v>
      </c>
      <c r="P318" s="193" t="s">
        <v>195</v>
      </c>
      <c r="Q318" s="193" t="s">
        <v>31</v>
      </c>
      <c r="R318" s="193">
        <f>IF(Q318="y",1,IF(Q318="n/a",1,0))</f>
        <v>1</v>
      </c>
      <c r="S318" s="193" t="s">
        <v>31</v>
      </c>
      <c r="T318" s="194">
        <v>44397</v>
      </c>
      <c r="U318" s="193" t="s">
        <v>233</v>
      </c>
      <c r="V318" s="193">
        <f t="shared" si="31"/>
        <v>1</v>
      </c>
      <c r="W318" s="193" t="s">
        <v>31</v>
      </c>
      <c r="X318" s="218"/>
      <c r="Y318" s="218"/>
      <c r="Z318" s="234"/>
      <c r="AA318" s="218"/>
    </row>
    <row r="319" spans="1:27" ht="28.8" hidden="1" x14ac:dyDescent="0.3">
      <c r="A319" s="178">
        <f t="shared" si="34"/>
        <v>309</v>
      </c>
      <c r="B319" s="200" t="s">
        <v>649</v>
      </c>
      <c r="C319" s="191">
        <v>9.2940000000000005</v>
      </c>
      <c r="D319" s="191">
        <v>9.4659999999999993</v>
      </c>
      <c r="E319" s="192">
        <f t="shared" si="32"/>
        <v>0.17199999999999882</v>
      </c>
      <c r="F319" s="191" t="s">
        <v>32</v>
      </c>
      <c r="G319" s="191">
        <v>5</v>
      </c>
      <c r="H319" s="191" t="s">
        <v>232</v>
      </c>
      <c r="I319" s="182" t="s">
        <v>27</v>
      </c>
      <c r="J319" s="182"/>
      <c r="K319" s="193">
        <f t="shared" si="33"/>
        <v>1</v>
      </c>
      <c r="L319" s="193" t="s">
        <v>233</v>
      </c>
      <c r="M319" s="193">
        <f>IF(L319="Y",1,IF(L319="n/a",1,0))</f>
        <v>1</v>
      </c>
      <c r="N319" s="193" t="s">
        <v>31</v>
      </c>
      <c r="O319" s="193">
        <f>IF(N319="Y",1,IF(N319="n/a",1,0))</f>
        <v>1</v>
      </c>
      <c r="P319" s="193" t="s">
        <v>195</v>
      </c>
      <c r="Q319" s="193" t="s">
        <v>31</v>
      </c>
      <c r="R319" s="193">
        <f>IF(Q319="Y",1,IF(Q319="n/a",1,0))</f>
        <v>1</v>
      </c>
      <c r="S319" s="193" t="s">
        <v>31</v>
      </c>
      <c r="T319" s="194">
        <v>44397</v>
      </c>
      <c r="U319" s="193" t="s">
        <v>233</v>
      </c>
      <c r="V319" s="193">
        <f t="shared" si="31"/>
        <v>1</v>
      </c>
      <c r="W319" s="193" t="s">
        <v>31</v>
      </c>
      <c r="X319" s="218" t="s">
        <v>650</v>
      </c>
      <c r="Y319" s="218"/>
      <c r="Z319" s="234"/>
      <c r="AA319" s="218"/>
    </row>
    <row r="320" spans="1:27" ht="43.2" x14ac:dyDescent="0.3">
      <c r="A320" s="178">
        <f t="shared" si="34"/>
        <v>310</v>
      </c>
      <c r="B320" s="179" t="s">
        <v>651</v>
      </c>
      <c r="C320" s="180">
        <v>0.13800000000000001</v>
      </c>
      <c r="D320" s="180">
        <v>0.33900000000000002</v>
      </c>
      <c r="E320" s="181">
        <f t="shared" si="32"/>
        <v>0.20100000000000001</v>
      </c>
      <c r="F320" s="180" t="s">
        <v>32</v>
      </c>
      <c r="G320" s="180">
        <v>5</v>
      </c>
      <c r="H320" s="180" t="s">
        <v>232</v>
      </c>
      <c r="I320" s="182" t="s">
        <v>27</v>
      </c>
      <c r="J320" s="182"/>
      <c r="K320" s="183">
        <f t="shared" si="33"/>
        <v>1</v>
      </c>
      <c r="L320" s="183" t="s">
        <v>233</v>
      </c>
      <c r="M320" s="183">
        <f>IF(L320="Y",1,IF(L320="n/a",1,0))</f>
        <v>1</v>
      </c>
      <c r="N320" s="183" t="s">
        <v>195</v>
      </c>
      <c r="O320" s="183">
        <f>IF(N320="Y",1,IF(N320="n/a",1,0))</f>
        <v>0</v>
      </c>
      <c r="P320" s="183" t="s">
        <v>195</v>
      </c>
      <c r="Q320" s="183" t="s">
        <v>31</v>
      </c>
      <c r="R320" s="183">
        <f>IF(Q320="Y",1,IF(Q320="n/a",1,0))</f>
        <v>1</v>
      </c>
      <c r="S320" s="183" t="s">
        <v>31</v>
      </c>
      <c r="T320" s="184">
        <v>44397</v>
      </c>
      <c r="U320" s="183" t="s">
        <v>195</v>
      </c>
      <c r="V320" s="183">
        <f t="shared" si="31"/>
        <v>0</v>
      </c>
      <c r="W320" s="183" t="s">
        <v>233</v>
      </c>
      <c r="X320" s="219" t="s">
        <v>652</v>
      </c>
      <c r="Y320" s="219"/>
      <c r="Z320" s="234" t="s">
        <v>571</v>
      </c>
      <c r="AA320" s="236" t="s">
        <v>633</v>
      </c>
    </row>
    <row r="321" spans="1:27" ht="43.2" hidden="1" x14ac:dyDescent="0.3">
      <c r="A321" s="178">
        <f t="shared" si="34"/>
        <v>311</v>
      </c>
      <c r="B321" s="179" t="s">
        <v>651</v>
      </c>
      <c r="C321" s="180">
        <v>0.33900000000000002</v>
      </c>
      <c r="D321" s="180">
        <v>0.42599999999999999</v>
      </c>
      <c r="E321" s="181">
        <f t="shared" si="32"/>
        <v>8.6999999999999966E-2</v>
      </c>
      <c r="F321" s="180" t="s">
        <v>26</v>
      </c>
      <c r="G321" s="182" t="s">
        <v>27</v>
      </c>
      <c r="H321" s="182"/>
      <c r="I321" s="180">
        <v>5</v>
      </c>
      <c r="J321" s="180" t="s">
        <v>31</v>
      </c>
      <c r="K321" s="183">
        <f t="shared" si="33"/>
        <v>1</v>
      </c>
      <c r="L321" s="183" t="s">
        <v>31</v>
      </c>
      <c r="M321" s="183">
        <f>IF(L321="y",1,IF(L321="n/a",1,0))</f>
        <v>1</v>
      </c>
      <c r="N321" s="183" t="s">
        <v>31</v>
      </c>
      <c r="O321" s="183">
        <f>IF(N321="y",1,IF(N321="n/a",1,0))</f>
        <v>1</v>
      </c>
      <c r="P321" s="183" t="s">
        <v>641</v>
      </c>
      <c r="Q321" s="183"/>
      <c r="R321" s="183">
        <f>IF(Q321="y",1,IF(Q321="n/a",1,0))</f>
        <v>0</v>
      </c>
      <c r="S321" s="183" t="s">
        <v>31</v>
      </c>
      <c r="T321" s="184">
        <v>44397</v>
      </c>
      <c r="U321" s="183" t="s">
        <v>31</v>
      </c>
      <c r="V321" s="183">
        <f t="shared" si="31"/>
        <v>1</v>
      </c>
      <c r="W321" s="183" t="s">
        <v>31</v>
      </c>
      <c r="X321" s="219" t="s">
        <v>602</v>
      </c>
      <c r="Y321" s="219"/>
      <c r="Z321" s="234"/>
      <c r="AA321" s="236" t="s">
        <v>633</v>
      </c>
    </row>
    <row r="322" spans="1:27" ht="43.2" hidden="1" x14ac:dyDescent="0.3">
      <c r="A322" s="178">
        <f t="shared" si="34"/>
        <v>312</v>
      </c>
      <c r="B322" s="200">
        <v>93200000</v>
      </c>
      <c r="C322" s="191">
        <v>4.7E-2</v>
      </c>
      <c r="D322" s="191">
        <v>0.17499999999999999</v>
      </c>
      <c r="E322" s="192">
        <f t="shared" si="32"/>
        <v>0.128</v>
      </c>
      <c r="F322" s="191" t="s">
        <v>32</v>
      </c>
      <c r="G322" s="191">
        <v>5</v>
      </c>
      <c r="H322" s="191" t="s">
        <v>232</v>
      </c>
      <c r="I322" s="182" t="s">
        <v>27</v>
      </c>
      <c r="J322" s="182"/>
      <c r="K322" s="193">
        <f t="shared" si="33"/>
        <v>1</v>
      </c>
      <c r="L322" s="193" t="s">
        <v>233</v>
      </c>
      <c r="M322" s="193">
        <f t="shared" ref="M322:M329" si="38">IF(L322="Y",1,IF(L322="n/a",1,0))</f>
        <v>1</v>
      </c>
      <c r="N322" s="193" t="s">
        <v>233</v>
      </c>
      <c r="O322" s="193">
        <f t="shared" ref="O322:O329" si="39">IF(N322="Y",1,IF(N322="n/a",1,0))</f>
        <v>1</v>
      </c>
      <c r="P322" s="193" t="s">
        <v>233</v>
      </c>
      <c r="Q322" s="193" t="s">
        <v>233</v>
      </c>
      <c r="R322" s="193">
        <f t="shared" ref="R322:R329" si="40">IF(Q322="Y",1,IF(Q322="n/a",1,0))</f>
        <v>1</v>
      </c>
      <c r="S322" s="193" t="s">
        <v>31</v>
      </c>
      <c r="T322" s="194">
        <v>44397</v>
      </c>
      <c r="U322" s="193" t="s">
        <v>233</v>
      </c>
      <c r="V322" s="193">
        <f t="shared" si="31"/>
        <v>1</v>
      </c>
      <c r="W322" s="193" t="s">
        <v>233</v>
      </c>
      <c r="X322" s="218"/>
      <c r="Y322" s="218"/>
      <c r="Z322" s="234"/>
      <c r="AA322" s="236" t="s">
        <v>633</v>
      </c>
    </row>
    <row r="323" spans="1:27" ht="43.2" hidden="1" x14ac:dyDescent="0.3">
      <c r="A323" s="178">
        <f t="shared" si="34"/>
        <v>313</v>
      </c>
      <c r="B323" s="200" t="s">
        <v>653</v>
      </c>
      <c r="C323" s="191">
        <v>9.2560000000000002</v>
      </c>
      <c r="D323" s="191">
        <v>9.3550000000000004</v>
      </c>
      <c r="E323" s="192">
        <f t="shared" si="32"/>
        <v>9.9000000000000199E-2</v>
      </c>
      <c r="F323" s="191" t="s">
        <v>26</v>
      </c>
      <c r="G323" s="182" t="s">
        <v>27</v>
      </c>
      <c r="H323" s="182"/>
      <c r="I323" s="191">
        <v>10</v>
      </c>
      <c r="J323" s="191" t="s">
        <v>232</v>
      </c>
      <c r="K323" s="193">
        <f t="shared" si="33"/>
        <v>1</v>
      </c>
      <c r="L323" s="193" t="s">
        <v>31</v>
      </c>
      <c r="M323" s="193">
        <f t="shared" si="38"/>
        <v>1</v>
      </c>
      <c r="N323" s="193" t="s">
        <v>31</v>
      </c>
      <c r="O323" s="193">
        <f t="shared" si="39"/>
        <v>1</v>
      </c>
      <c r="P323" s="193" t="s">
        <v>195</v>
      </c>
      <c r="Q323" s="193" t="s">
        <v>31</v>
      </c>
      <c r="R323" s="193">
        <f t="shared" si="40"/>
        <v>1</v>
      </c>
      <c r="S323" s="193" t="s">
        <v>31</v>
      </c>
      <c r="T323" s="194">
        <v>44397</v>
      </c>
      <c r="U323" s="193" t="s">
        <v>233</v>
      </c>
      <c r="V323" s="193">
        <f t="shared" si="31"/>
        <v>1</v>
      </c>
      <c r="W323" s="193" t="s">
        <v>233</v>
      </c>
      <c r="X323" s="218"/>
      <c r="Y323" s="218"/>
      <c r="Z323" s="234"/>
      <c r="AA323" s="236" t="s">
        <v>633</v>
      </c>
    </row>
    <row r="324" spans="1:27" ht="43.2" hidden="1" x14ac:dyDescent="0.3">
      <c r="A324" s="178">
        <f t="shared" si="34"/>
        <v>314</v>
      </c>
      <c r="B324" s="179">
        <v>93210000</v>
      </c>
      <c r="C324" s="180">
        <v>4.4550000000000001</v>
      </c>
      <c r="D324" s="180">
        <v>4.8609999999999998</v>
      </c>
      <c r="E324" s="181">
        <f t="shared" si="32"/>
        <v>0.40599999999999969</v>
      </c>
      <c r="F324" s="180" t="s">
        <v>32</v>
      </c>
      <c r="G324" s="180">
        <v>5</v>
      </c>
      <c r="H324" s="180" t="s">
        <v>236</v>
      </c>
      <c r="I324" s="182" t="s">
        <v>27</v>
      </c>
      <c r="J324" s="182"/>
      <c r="K324" s="183">
        <f t="shared" si="33"/>
        <v>1</v>
      </c>
      <c r="L324" s="183" t="s">
        <v>31</v>
      </c>
      <c r="M324" s="183">
        <f t="shared" si="38"/>
        <v>1</v>
      </c>
      <c r="N324" s="183" t="s">
        <v>233</v>
      </c>
      <c r="O324" s="183">
        <f t="shared" si="39"/>
        <v>1</v>
      </c>
      <c r="P324" s="183" t="s">
        <v>233</v>
      </c>
      <c r="Q324" s="183" t="s">
        <v>233</v>
      </c>
      <c r="R324" s="183">
        <f t="shared" si="40"/>
        <v>1</v>
      </c>
      <c r="S324" s="183" t="s">
        <v>31</v>
      </c>
      <c r="T324" s="184">
        <v>44397</v>
      </c>
      <c r="U324" s="183" t="s">
        <v>233</v>
      </c>
      <c r="V324" s="183">
        <f t="shared" si="31"/>
        <v>1</v>
      </c>
      <c r="W324" s="183" t="s">
        <v>233</v>
      </c>
      <c r="X324" s="219"/>
      <c r="Y324" s="219"/>
      <c r="Z324" s="234"/>
      <c r="AA324" s="236" t="s">
        <v>633</v>
      </c>
    </row>
    <row r="325" spans="1:27" ht="43.2" hidden="1" x14ac:dyDescent="0.3">
      <c r="A325" s="178">
        <f t="shared" si="34"/>
        <v>315</v>
      </c>
      <c r="B325" s="179" t="s">
        <v>654</v>
      </c>
      <c r="C325" s="180">
        <v>9.4920000000000009</v>
      </c>
      <c r="D325" s="180">
        <v>9.8160000000000007</v>
      </c>
      <c r="E325" s="181">
        <f t="shared" si="32"/>
        <v>0.32399999999999984</v>
      </c>
      <c r="F325" s="180" t="s">
        <v>32</v>
      </c>
      <c r="G325" s="180">
        <v>5</v>
      </c>
      <c r="H325" s="180" t="s">
        <v>236</v>
      </c>
      <c r="I325" s="182" t="s">
        <v>27</v>
      </c>
      <c r="J325" s="182"/>
      <c r="K325" s="183">
        <f t="shared" si="33"/>
        <v>1</v>
      </c>
      <c r="L325" s="183" t="s">
        <v>31</v>
      </c>
      <c r="M325" s="183">
        <f t="shared" si="38"/>
        <v>1</v>
      </c>
      <c r="N325" s="183" t="s">
        <v>31</v>
      </c>
      <c r="O325" s="183">
        <f t="shared" si="39"/>
        <v>1</v>
      </c>
      <c r="P325" s="183" t="s">
        <v>195</v>
      </c>
      <c r="Q325" s="183" t="s">
        <v>31</v>
      </c>
      <c r="R325" s="183">
        <f t="shared" si="40"/>
        <v>1</v>
      </c>
      <c r="S325" s="183" t="s">
        <v>31</v>
      </c>
      <c r="T325" s="184">
        <v>44397</v>
      </c>
      <c r="U325" s="183" t="s">
        <v>233</v>
      </c>
      <c r="V325" s="183">
        <f t="shared" si="31"/>
        <v>1</v>
      </c>
      <c r="W325" s="183" t="s">
        <v>233</v>
      </c>
      <c r="X325" s="219"/>
      <c r="Y325" s="219"/>
      <c r="Z325" s="234"/>
      <c r="AA325" s="236" t="s">
        <v>633</v>
      </c>
    </row>
    <row r="326" spans="1:27" ht="43.2" hidden="1" x14ac:dyDescent="0.3">
      <c r="A326" s="178">
        <f t="shared" si="34"/>
        <v>316</v>
      </c>
      <c r="B326" s="200">
        <v>93270001</v>
      </c>
      <c r="C326" s="191">
        <v>2.5000000000000001E-2</v>
      </c>
      <c r="D326" s="191">
        <v>0.105</v>
      </c>
      <c r="E326" s="192">
        <f t="shared" si="32"/>
        <v>7.9999999999999988E-2</v>
      </c>
      <c r="F326" s="191" t="s">
        <v>32</v>
      </c>
      <c r="G326" s="191">
        <v>6</v>
      </c>
      <c r="H326" s="191"/>
      <c r="I326" s="182" t="s">
        <v>27</v>
      </c>
      <c r="J326" s="182"/>
      <c r="K326" s="193">
        <f t="shared" si="33"/>
        <v>1</v>
      </c>
      <c r="L326" s="183" t="s">
        <v>31</v>
      </c>
      <c r="M326" s="193">
        <f t="shared" si="38"/>
        <v>1</v>
      </c>
      <c r="N326" s="183" t="s">
        <v>31</v>
      </c>
      <c r="O326" s="193">
        <f t="shared" si="39"/>
        <v>1</v>
      </c>
      <c r="P326" s="183" t="s">
        <v>31</v>
      </c>
      <c r="Q326" s="183" t="s">
        <v>31</v>
      </c>
      <c r="R326" s="193">
        <f t="shared" si="40"/>
        <v>1</v>
      </c>
      <c r="S326" s="193" t="s">
        <v>31</v>
      </c>
      <c r="T326" s="194">
        <v>44397</v>
      </c>
      <c r="U326" s="183" t="s">
        <v>31</v>
      </c>
      <c r="V326" s="193">
        <f t="shared" si="31"/>
        <v>1</v>
      </c>
      <c r="W326" s="183" t="s">
        <v>31</v>
      </c>
      <c r="X326" s="219" t="s">
        <v>602</v>
      </c>
      <c r="Y326" s="219"/>
      <c r="Z326" s="234"/>
      <c r="AA326" s="236" t="s">
        <v>633</v>
      </c>
    </row>
    <row r="327" spans="1:27" ht="43.2" hidden="1" x14ac:dyDescent="0.3">
      <c r="A327" s="178">
        <f t="shared" si="34"/>
        <v>317</v>
      </c>
      <c r="B327" s="179">
        <v>93280000</v>
      </c>
      <c r="C327" s="180">
        <v>8.7370000000000001</v>
      </c>
      <c r="D327" s="180">
        <v>8.891</v>
      </c>
      <c r="E327" s="181">
        <f t="shared" si="32"/>
        <v>0.15399999999999991</v>
      </c>
      <c r="F327" s="180" t="s">
        <v>26</v>
      </c>
      <c r="G327" s="182" t="s">
        <v>27</v>
      </c>
      <c r="H327" s="182"/>
      <c r="I327" s="180">
        <v>6</v>
      </c>
      <c r="J327" s="180" t="s">
        <v>232</v>
      </c>
      <c r="K327" s="183">
        <f t="shared" si="33"/>
        <v>1</v>
      </c>
      <c r="L327" s="183" t="s">
        <v>233</v>
      </c>
      <c r="M327" s="183">
        <f t="shared" si="38"/>
        <v>1</v>
      </c>
      <c r="N327" s="183" t="s">
        <v>233</v>
      </c>
      <c r="O327" s="183">
        <f t="shared" si="39"/>
        <v>1</v>
      </c>
      <c r="P327" s="183" t="s">
        <v>233</v>
      </c>
      <c r="Q327" s="183" t="s">
        <v>233</v>
      </c>
      <c r="R327" s="183">
        <f t="shared" si="40"/>
        <v>1</v>
      </c>
      <c r="S327" s="183" t="s">
        <v>31</v>
      </c>
      <c r="T327" s="184">
        <v>44397</v>
      </c>
      <c r="U327" s="183" t="s">
        <v>233</v>
      </c>
      <c r="V327" s="183">
        <f t="shared" si="31"/>
        <v>1</v>
      </c>
      <c r="W327" s="183" t="s">
        <v>233</v>
      </c>
      <c r="X327" s="219"/>
      <c r="Y327" s="219"/>
      <c r="Z327" s="234"/>
      <c r="AA327" s="236" t="s">
        <v>633</v>
      </c>
    </row>
    <row r="328" spans="1:27" ht="43.2" x14ac:dyDescent="0.3">
      <c r="A328" s="178">
        <f>A327+1</f>
        <v>318</v>
      </c>
      <c r="B328" s="200">
        <v>93280001</v>
      </c>
      <c r="C328" s="191">
        <v>0</v>
      </c>
      <c r="D328" s="191">
        <v>0.20499999999999999</v>
      </c>
      <c r="E328" s="192">
        <f t="shared" si="32"/>
        <v>0.20499999999999999</v>
      </c>
      <c r="F328" s="191" t="s">
        <v>32</v>
      </c>
      <c r="G328" s="191">
        <v>7</v>
      </c>
      <c r="H328" s="191" t="s">
        <v>232</v>
      </c>
      <c r="I328" s="182" t="s">
        <v>27</v>
      </c>
      <c r="J328" s="182"/>
      <c r="K328" s="193">
        <f t="shared" si="33"/>
        <v>1</v>
      </c>
      <c r="L328" s="193" t="s">
        <v>233</v>
      </c>
      <c r="M328" s="193">
        <f t="shared" si="38"/>
        <v>1</v>
      </c>
      <c r="N328" s="193" t="s">
        <v>195</v>
      </c>
      <c r="O328" s="193">
        <f t="shared" si="39"/>
        <v>0</v>
      </c>
      <c r="P328" s="193" t="s">
        <v>233</v>
      </c>
      <c r="Q328" s="193" t="s">
        <v>233</v>
      </c>
      <c r="R328" s="193">
        <f t="shared" si="40"/>
        <v>1</v>
      </c>
      <c r="S328" s="193" t="s">
        <v>31</v>
      </c>
      <c r="T328" s="194">
        <v>44397</v>
      </c>
      <c r="U328" s="193" t="s">
        <v>195</v>
      </c>
      <c r="V328" s="193">
        <f t="shared" si="31"/>
        <v>0</v>
      </c>
      <c r="W328" s="193" t="s">
        <v>233</v>
      </c>
      <c r="X328" s="218" t="s">
        <v>655</v>
      </c>
      <c r="Y328" s="218"/>
      <c r="Z328" s="234" t="s">
        <v>571</v>
      </c>
      <c r="AA328" s="236" t="s">
        <v>633</v>
      </c>
    </row>
    <row r="329" spans="1:27" hidden="1" x14ac:dyDescent="0.3">
      <c r="A329" s="178">
        <f t="shared" si="34"/>
        <v>319</v>
      </c>
      <c r="B329" s="200">
        <v>93280001</v>
      </c>
      <c r="C329" s="191">
        <v>0.43</v>
      </c>
      <c r="D329" s="191">
        <v>0.48399999999999999</v>
      </c>
      <c r="E329" s="192">
        <f t="shared" si="32"/>
        <v>5.3999999999999992E-2</v>
      </c>
      <c r="F329" s="191" t="s">
        <v>26</v>
      </c>
      <c r="G329" s="182" t="s">
        <v>27</v>
      </c>
      <c r="H329" s="182"/>
      <c r="I329" s="191">
        <v>10</v>
      </c>
      <c r="J329" s="191" t="s">
        <v>232</v>
      </c>
      <c r="K329" s="193">
        <f t="shared" si="33"/>
        <v>1</v>
      </c>
      <c r="L329" s="193" t="s">
        <v>233</v>
      </c>
      <c r="M329" s="193">
        <f t="shared" si="38"/>
        <v>1</v>
      </c>
      <c r="N329" s="193" t="s">
        <v>233</v>
      </c>
      <c r="O329" s="193">
        <f t="shared" si="39"/>
        <v>1</v>
      </c>
      <c r="P329" s="193" t="s">
        <v>233</v>
      </c>
      <c r="Q329" s="193" t="s">
        <v>233</v>
      </c>
      <c r="R329" s="193">
        <f t="shared" si="40"/>
        <v>1</v>
      </c>
      <c r="S329" s="193" t="s">
        <v>31</v>
      </c>
      <c r="T329" s="194">
        <v>44398</v>
      </c>
      <c r="U329" s="193" t="s">
        <v>233</v>
      </c>
      <c r="V329" s="193">
        <f t="shared" si="31"/>
        <v>1</v>
      </c>
      <c r="W329" s="193" t="s">
        <v>233</v>
      </c>
      <c r="X329" s="218"/>
      <c r="Y329" s="218"/>
      <c r="Z329" s="234"/>
      <c r="AA329" s="218"/>
    </row>
    <row r="330" spans="1:27" ht="28.8" x14ac:dyDescent="0.3">
      <c r="A330" s="178">
        <f t="shared" si="34"/>
        <v>320</v>
      </c>
      <c r="B330" s="200" t="s">
        <v>656</v>
      </c>
      <c r="C330" s="191">
        <v>0.48399999999999999</v>
      </c>
      <c r="D330" s="191">
        <v>0.52200000000000002</v>
      </c>
      <c r="E330" s="192">
        <f t="shared" si="32"/>
        <v>3.8000000000000034E-2</v>
      </c>
      <c r="F330" s="191" t="s">
        <v>26</v>
      </c>
      <c r="G330" s="182" t="s">
        <v>27</v>
      </c>
      <c r="H330" s="182"/>
      <c r="I330" s="191">
        <v>6</v>
      </c>
      <c r="J330" s="191" t="s">
        <v>232</v>
      </c>
      <c r="K330" s="193">
        <f t="shared" si="33"/>
        <v>1</v>
      </c>
      <c r="L330" s="193" t="s">
        <v>233</v>
      </c>
      <c r="M330" s="193">
        <f>IF(L330="y",1,IF(L330="n/a",1,0))</f>
        <v>1</v>
      </c>
      <c r="N330" s="193" t="s">
        <v>195</v>
      </c>
      <c r="O330" s="193">
        <f>IF(N330="y",1,IF(N330="n/a",1,0))</f>
        <v>0</v>
      </c>
      <c r="P330" s="193" t="s">
        <v>233</v>
      </c>
      <c r="Q330" s="193" t="s">
        <v>233</v>
      </c>
      <c r="R330" s="193">
        <f>IF(Q330="y",1,IF(Q330="n/a",1,0))</f>
        <v>1</v>
      </c>
      <c r="S330" s="193" t="s">
        <v>31</v>
      </c>
      <c r="T330" s="194">
        <v>44398</v>
      </c>
      <c r="U330" s="193" t="s">
        <v>195</v>
      </c>
      <c r="V330" s="193">
        <f t="shared" si="31"/>
        <v>0</v>
      </c>
      <c r="W330" s="193" t="s">
        <v>233</v>
      </c>
      <c r="X330" s="218" t="s">
        <v>657</v>
      </c>
      <c r="Y330" s="218"/>
      <c r="Z330" s="234" t="s">
        <v>571</v>
      </c>
      <c r="AA330" s="218" t="s">
        <v>572</v>
      </c>
    </row>
    <row r="331" spans="1:27" ht="43.2" x14ac:dyDescent="0.3">
      <c r="A331" s="178">
        <f t="shared" si="34"/>
        <v>321</v>
      </c>
      <c r="B331" s="179">
        <v>93290000</v>
      </c>
      <c r="C331" s="180">
        <v>10.811</v>
      </c>
      <c r="D331" s="180">
        <v>11.972</v>
      </c>
      <c r="E331" s="181">
        <f t="shared" si="32"/>
        <v>1.1609999999999996</v>
      </c>
      <c r="F331" s="180" t="s">
        <v>32</v>
      </c>
      <c r="G331" s="180">
        <v>5</v>
      </c>
      <c r="H331" s="180" t="s">
        <v>232</v>
      </c>
      <c r="I331" s="182" t="s">
        <v>27</v>
      </c>
      <c r="J331" s="182"/>
      <c r="K331" s="183">
        <f t="shared" si="33"/>
        <v>1</v>
      </c>
      <c r="L331" s="183" t="s">
        <v>233</v>
      </c>
      <c r="M331" s="183">
        <f>IF(L331="y",1,IF(L331="n/a",1,0))</f>
        <v>1</v>
      </c>
      <c r="N331" s="183" t="s">
        <v>195</v>
      </c>
      <c r="O331" s="183">
        <f>IF(N331="y",1,IF(N331="n/a",1,0))</f>
        <v>0</v>
      </c>
      <c r="P331" s="183" t="s">
        <v>195</v>
      </c>
      <c r="Q331" s="183" t="s">
        <v>31</v>
      </c>
      <c r="R331" s="183">
        <f>IF(Q331="y",1,IF(Q331="n/a",1,0))</f>
        <v>1</v>
      </c>
      <c r="S331" s="183" t="s">
        <v>31</v>
      </c>
      <c r="T331" s="184">
        <v>44398</v>
      </c>
      <c r="U331" s="183" t="s">
        <v>195</v>
      </c>
      <c r="V331" s="183">
        <f t="shared" ref="V331:V370" si="41">IF(U331="Y",1,IF(U331="n/a",1,0))</f>
        <v>0</v>
      </c>
      <c r="W331" s="183" t="s">
        <v>233</v>
      </c>
      <c r="X331" s="219" t="s">
        <v>658</v>
      </c>
      <c r="Y331" s="219"/>
      <c r="Z331" s="234" t="s">
        <v>571</v>
      </c>
      <c r="AA331" s="236" t="s">
        <v>633</v>
      </c>
    </row>
    <row r="332" spans="1:27" ht="28.8" x14ac:dyDescent="0.3">
      <c r="A332" s="178">
        <f t="shared" si="34"/>
        <v>322</v>
      </c>
      <c r="B332" s="200">
        <v>93310000</v>
      </c>
      <c r="C332" s="191">
        <v>22.478999999999999</v>
      </c>
      <c r="D332" s="191">
        <v>22.736999999999998</v>
      </c>
      <c r="E332" s="192">
        <f t="shared" ref="E332:E370" si="42">D332-C332</f>
        <v>0.25799999999999912</v>
      </c>
      <c r="F332" s="191" t="s">
        <v>32</v>
      </c>
      <c r="G332" s="191">
        <v>6</v>
      </c>
      <c r="H332" s="191" t="s">
        <v>232</v>
      </c>
      <c r="I332" s="182" t="s">
        <v>27</v>
      </c>
      <c r="J332" s="182"/>
      <c r="K332" s="193">
        <f t="shared" ref="K332:K370" si="43">IF($F332="L",IF(G332&gt;=5,1,0),IF($F332="R",IF($I332&gt;=5,1,0),0))</f>
        <v>1</v>
      </c>
      <c r="L332" s="193" t="s">
        <v>233</v>
      </c>
      <c r="M332" s="193">
        <f>IF(L332="Y",1,IF(L332="n/a",1,0))</f>
        <v>1</v>
      </c>
      <c r="N332" s="193" t="s">
        <v>195</v>
      </c>
      <c r="O332" s="193">
        <f>IF(N332="Y",1,IF(N332="n/a",1,0))</f>
        <v>0</v>
      </c>
      <c r="P332" s="193" t="s">
        <v>195</v>
      </c>
      <c r="Q332" s="193" t="s">
        <v>31</v>
      </c>
      <c r="R332" s="193">
        <f>IF(Q332="Y",1,IF(Q332="n/a",1,0))</f>
        <v>1</v>
      </c>
      <c r="S332" s="193" t="s">
        <v>31</v>
      </c>
      <c r="T332" s="194">
        <v>44398</v>
      </c>
      <c r="U332" s="193" t="s">
        <v>195</v>
      </c>
      <c r="V332" s="193">
        <f t="shared" si="41"/>
        <v>0</v>
      </c>
      <c r="W332" s="193" t="s">
        <v>233</v>
      </c>
      <c r="X332" s="218" t="s">
        <v>659</v>
      </c>
      <c r="Y332" s="218"/>
      <c r="Z332" s="234" t="s">
        <v>571</v>
      </c>
      <c r="AA332" s="218" t="s">
        <v>572</v>
      </c>
    </row>
    <row r="333" spans="1:27" ht="28.8" x14ac:dyDescent="0.3">
      <c r="A333" s="178">
        <f t="shared" ref="A333:A370" si="44">A332+1</f>
        <v>323</v>
      </c>
      <c r="B333" s="179">
        <v>93650000</v>
      </c>
      <c r="C333" s="180">
        <v>1.1419999999999999</v>
      </c>
      <c r="D333" s="180">
        <v>1.244</v>
      </c>
      <c r="E333" s="181">
        <f t="shared" si="42"/>
        <v>0.10200000000000009</v>
      </c>
      <c r="F333" s="180" t="s">
        <v>32</v>
      </c>
      <c r="G333" s="180">
        <v>5</v>
      </c>
      <c r="H333" s="180" t="s">
        <v>232</v>
      </c>
      <c r="I333" s="182" t="s">
        <v>27</v>
      </c>
      <c r="J333" s="182"/>
      <c r="K333" s="183">
        <f t="shared" si="43"/>
        <v>1</v>
      </c>
      <c r="L333" s="183" t="s">
        <v>31</v>
      </c>
      <c r="M333" s="183">
        <f>IF(L333="y",1,IF(L333="n/a",1,0))</f>
        <v>1</v>
      </c>
      <c r="N333" s="183" t="s">
        <v>31</v>
      </c>
      <c r="O333" s="183">
        <f>IF(N333="y",1,IF(N333="n/a",1,0))</f>
        <v>1</v>
      </c>
      <c r="P333" s="183" t="s">
        <v>195</v>
      </c>
      <c r="Q333" s="183" t="s">
        <v>31</v>
      </c>
      <c r="R333" s="183">
        <f>IF(Q333="y",1,IF(Q333="n/a",1,0))</f>
        <v>1</v>
      </c>
      <c r="S333" s="183" t="s">
        <v>31</v>
      </c>
      <c r="T333" s="184">
        <v>44398</v>
      </c>
      <c r="U333" s="183" t="s">
        <v>195</v>
      </c>
      <c r="V333" s="183">
        <f t="shared" si="41"/>
        <v>0</v>
      </c>
      <c r="W333" s="183" t="s">
        <v>233</v>
      </c>
      <c r="X333" s="219" t="s">
        <v>660</v>
      </c>
      <c r="Y333" s="219"/>
      <c r="Z333" s="234" t="s">
        <v>571</v>
      </c>
      <c r="AA333" s="219" t="s">
        <v>661</v>
      </c>
    </row>
    <row r="334" spans="1:27" hidden="1" x14ac:dyDescent="0.3">
      <c r="A334" s="178">
        <f t="shared" si="44"/>
        <v>324</v>
      </c>
      <c r="B334" s="200">
        <v>93923000</v>
      </c>
      <c r="C334" s="191">
        <v>0.10299999999999999</v>
      </c>
      <c r="D334" s="191">
        <v>0.23400000000000001</v>
      </c>
      <c r="E334" s="192">
        <f t="shared" si="42"/>
        <v>0.13100000000000001</v>
      </c>
      <c r="F334" s="191" t="s">
        <v>26</v>
      </c>
      <c r="G334" s="182" t="s">
        <v>27</v>
      </c>
      <c r="H334" s="182"/>
      <c r="I334" s="191">
        <v>6</v>
      </c>
      <c r="J334" s="191" t="s">
        <v>31</v>
      </c>
      <c r="K334" s="193">
        <f t="shared" si="43"/>
        <v>1</v>
      </c>
      <c r="L334" s="193" t="s">
        <v>31</v>
      </c>
      <c r="M334" s="193">
        <f>IF(L334="y",1,IF(L334="n/a",1,0))</f>
        <v>1</v>
      </c>
      <c r="N334" s="193" t="s">
        <v>31</v>
      </c>
      <c r="O334" s="193">
        <f>IF(N334="y",1,IF(N334="n/a",1,0))</f>
        <v>1</v>
      </c>
      <c r="P334" s="193" t="s">
        <v>31</v>
      </c>
      <c r="Q334" s="193" t="s">
        <v>31</v>
      </c>
      <c r="R334" s="193">
        <f>IF(Q334="y",1,IF(Q334="n/a",1,0))</f>
        <v>1</v>
      </c>
      <c r="S334" s="193" t="s">
        <v>31</v>
      </c>
      <c r="T334" s="194">
        <v>44398</v>
      </c>
      <c r="U334" s="193" t="s">
        <v>31</v>
      </c>
      <c r="V334" s="193">
        <f t="shared" si="41"/>
        <v>1</v>
      </c>
      <c r="W334" s="193" t="s">
        <v>31</v>
      </c>
      <c r="X334" s="218" t="s">
        <v>602</v>
      </c>
      <c r="Y334" s="218"/>
      <c r="Z334" s="234"/>
      <c r="AA334" s="218"/>
    </row>
    <row r="335" spans="1:27" hidden="1" x14ac:dyDescent="0.3">
      <c r="A335" s="178">
        <f t="shared" si="44"/>
        <v>325</v>
      </c>
      <c r="B335" s="200" t="s">
        <v>662</v>
      </c>
      <c r="C335" s="191">
        <v>0.23400000000000001</v>
      </c>
      <c r="D335" s="191">
        <v>0.46</v>
      </c>
      <c r="E335" s="192">
        <f t="shared" si="42"/>
        <v>0.22600000000000001</v>
      </c>
      <c r="F335" s="191" t="s">
        <v>26</v>
      </c>
      <c r="G335" s="182" t="s">
        <v>27</v>
      </c>
      <c r="H335" s="182"/>
      <c r="I335" s="191">
        <v>6</v>
      </c>
      <c r="J335" s="191" t="s">
        <v>31</v>
      </c>
      <c r="K335" s="193">
        <f t="shared" si="43"/>
        <v>1</v>
      </c>
      <c r="L335" s="193" t="s">
        <v>31</v>
      </c>
      <c r="M335" s="193">
        <f>IF(L335="y",1,IF(L335="n/a",1,0))</f>
        <v>1</v>
      </c>
      <c r="N335" s="193" t="s">
        <v>31</v>
      </c>
      <c r="O335" s="193">
        <f>IF(N335="y",1,IF(N335="n/a",1,0))</f>
        <v>1</v>
      </c>
      <c r="P335" s="193" t="s">
        <v>31</v>
      </c>
      <c r="Q335" s="193" t="s">
        <v>31</v>
      </c>
      <c r="R335" s="193">
        <f>IF(Q335="y",1,IF(Q335="n/a",1,0))</f>
        <v>1</v>
      </c>
      <c r="S335" s="193" t="s">
        <v>31</v>
      </c>
      <c r="T335" s="194">
        <v>44398</v>
      </c>
      <c r="U335" s="193" t="s">
        <v>31</v>
      </c>
      <c r="V335" s="193">
        <f t="shared" si="41"/>
        <v>1</v>
      </c>
      <c r="W335" s="193" t="s">
        <v>31</v>
      </c>
      <c r="X335" s="218" t="s">
        <v>602</v>
      </c>
      <c r="Y335" s="218"/>
      <c r="Z335" s="234"/>
      <c r="AA335" s="218"/>
    </row>
    <row r="336" spans="1:27" ht="28.8" x14ac:dyDescent="0.3">
      <c r="A336" s="178">
        <f t="shared" si="44"/>
        <v>326</v>
      </c>
      <c r="B336" s="179">
        <v>94003000</v>
      </c>
      <c r="C336" s="180">
        <v>7.9960000000000004</v>
      </c>
      <c r="D336" s="180">
        <v>8.1590000000000007</v>
      </c>
      <c r="E336" s="181">
        <f t="shared" si="42"/>
        <v>0.16300000000000026</v>
      </c>
      <c r="F336" s="180" t="s">
        <v>26</v>
      </c>
      <c r="G336" s="182" t="s">
        <v>27</v>
      </c>
      <c r="H336" s="182"/>
      <c r="I336" s="180">
        <v>4</v>
      </c>
      <c r="J336" s="180" t="s">
        <v>236</v>
      </c>
      <c r="K336" s="183">
        <f t="shared" si="43"/>
        <v>0</v>
      </c>
      <c r="L336" s="183" t="s">
        <v>31</v>
      </c>
      <c r="M336" s="183">
        <f>IF(L336="Y",1,IF(L336="n/a",1,0))</f>
        <v>1</v>
      </c>
      <c r="N336" s="183" t="s">
        <v>195</v>
      </c>
      <c r="O336" s="183">
        <f>IF(N336="Y",1,IF(N336="n/a",1,0))</f>
        <v>0</v>
      </c>
      <c r="P336" s="183" t="s">
        <v>195</v>
      </c>
      <c r="Q336" s="183" t="s">
        <v>31</v>
      </c>
      <c r="R336" s="183">
        <f>IF(Q336="Y",1,IF(Q336="n/a",1,0))</f>
        <v>1</v>
      </c>
      <c r="S336" s="183" t="s">
        <v>31</v>
      </c>
      <c r="T336" s="184">
        <v>44399</v>
      </c>
      <c r="U336" s="183" t="s">
        <v>195</v>
      </c>
      <c r="V336" s="183">
        <f t="shared" si="41"/>
        <v>0</v>
      </c>
      <c r="W336" s="183" t="s">
        <v>233</v>
      </c>
      <c r="X336" s="219" t="s">
        <v>663</v>
      </c>
      <c r="Y336" s="241" t="s">
        <v>530</v>
      </c>
      <c r="Z336" s="219" t="s">
        <v>531</v>
      </c>
      <c r="AA336" s="218" t="s">
        <v>664</v>
      </c>
    </row>
    <row r="337" spans="1:27" ht="72.75" customHeight="1" x14ac:dyDescent="0.3">
      <c r="A337" s="178">
        <f t="shared" si="44"/>
        <v>327</v>
      </c>
      <c r="B337" s="200" t="s">
        <v>665</v>
      </c>
      <c r="C337" s="191">
        <v>8.0000000000000002E-3</v>
      </c>
      <c r="D337" s="191">
        <v>2.504</v>
      </c>
      <c r="E337" s="192">
        <f t="shared" si="42"/>
        <v>2.496</v>
      </c>
      <c r="F337" s="191" t="s">
        <v>26</v>
      </c>
      <c r="G337" s="182" t="s">
        <v>27</v>
      </c>
      <c r="H337" s="182"/>
      <c r="I337" s="191">
        <v>5</v>
      </c>
      <c r="J337" s="191" t="s">
        <v>232</v>
      </c>
      <c r="K337" s="193">
        <f t="shared" si="43"/>
        <v>1</v>
      </c>
      <c r="L337" s="193" t="s">
        <v>233</v>
      </c>
      <c r="M337" s="193">
        <f>IF(L337="Y",1,IF(L337="n/a",1,0))</f>
        <v>1</v>
      </c>
      <c r="N337" s="193" t="s">
        <v>195</v>
      </c>
      <c r="O337" s="193">
        <f>IF(N337="Y",1,IF(N337="n/a",1,0))</f>
        <v>0</v>
      </c>
      <c r="P337" s="193" t="s">
        <v>233</v>
      </c>
      <c r="Q337" s="193" t="s">
        <v>233</v>
      </c>
      <c r="R337" s="193">
        <f>IF(Q337="Y",1,IF(Q337="n/a",1,0))</f>
        <v>1</v>
      </c>
      <c r="S337" s="193" t="s">
        <v>31</v>
      </c>
      <c r="T337" s="194">
        <v>44399</v>
      </c>
      <c r="U337" s="193" t="s">
        <v>195</v>
      </c>
      <c r="V337" s="193">
        <f t="shared" si="41"/>
        <v>0</v>
      </c>
      <c r="W337" s="193" t="s">
        <v>233</v>
      </c>
      <c r="X337" s="218" t="s">
        <v>666</v>
      </c>
      <c r="Y337" s="188"/>
      <c r="Z337" s="219" t="s">
        <v>531</v>
      </c>
      <c r="AA337" s="218" t="s">
        <v>667</v>
      </c>
    </row>
    <row r="338" spans="1:27" ht="57.6" x14ac:dyDescent="0.3">
      <c r="A338" s="178">
        <f t="shared" si="44"/>
        <v>328</v>
      </c>
      <c r="B338" s="179" t="s">
        <v>668</v>
      </c>
      <c r="C338" s="180">
        <v>0</v>
      </c>
      <c r="D338" s="180">
        <v>0.40699999999999997</v>
      </c>
      <c r="E338" s="181">
        <f t="shared" si="42"/>
        <v>0.40699999999999997</v>
      </c>
      <c r="F338" s="180" t="s">
        <v>26</v>
      </c>
      <c r="G338" s="182" t="s">
        <v>27</v>
      </c>
      <c r="H338" s="182"/>
      <c r="I338" s="180">
        <v>6</v>
      </c>
      <c r="J338" s="180" t="s">
        <v>232</v>
      </c>
      <c r="K338" s="183">
        <f t="shared" si="43"/>
        <v>1</v>
      </c>
      <c r="L338" s="183" t="s">
        <v>233</v>
      </c>
      <c r="M338" s="183">
        <f>IF(L338="Y",1,IF(L338="n/a",1,0))</f>
        <v>1</v>
      </c>
      <c r="N338" s="183" t="s">
        <v>195</v>
      </c>
      <c r="O338" s="183">
        <f>IF(N338="Y",1,IF(N338="n/a",1,0))</f>
        <v>0</v>
      </c>
      <c r="P338" s="183" t="s">
        <v>195</v>
      </c>
      <c r="Q338" s="183" t="s">
        <v>31</v>
      </c>
      <c r="R338" s="183">
        <f>IF(Q338="Y",1,IF(Q338="n/a",1,0))</f>
        <v>1</v>
      </c>
      <c r="S338" s="183" t="s">
        <v>31</v>
      </c>
      <c r="T338" s="184">
        <v>44399</v>
      </c>
      <c r="U338" s="183" t="s">
        <v>195</v>
      </c>
      <c r="V338" s="183">
        <f t="shared" si="41"/>
        <v>0</v>
      </c>
      <c r="W338" s="183" t="s">
        <v>233</v>
      </c>
      <c r="X338" s="219" t="s">
        <v>669</v>
      </c>
      <c r="Y338" s="188"/>
      <c r="Z338" s="219" t="s">
        <v>531</v>
      </c>
      <c r="AA338" s="218" t="s">
        <v>545</v>
      </c>
    </row>
    <row r="339" spans="1:27" ht="15" hidden="1" customHeight="1" x14ac:dyDescent="0.3">
      <c r="A339" s="178">
        <f t="shared" si="44"/>
        <v>329</v>
      </c>
      <c r="B339" s="200" t="s">
        <v>670</v>
      </c>
      <c r="C339" s="191">
        <v>0</v>
      </c>
      <c r="D339" s="191">
        <v>9.4E-2</v>
      </c>
      <c r="E339" s="192">
        <f t="shared" si="42"/>
        <v>9.4E-2</v>
      </c>
      <c r="F339" s="191" t="s">
        <v>26</v>
      </c>
      <c r="G339" s="182" t="s">
        <v>27</v>
      </c>
      <c r="H339" s="182"/>
      <c r="I339" s="191">
        <v>10</v>
      </c>
      <c r="J339" s="191" t="s">
        <v>232</v>
      </c>
      <c r="K339" s="193">
        <f t="shared" si="43"/>
        <v>1</v>
      </c>
      <c r="L339" s="193" t="s">
        <v>233</v>
      </c>
      <c r="M339" s="193">
        <f>IF(L339="Y",1,IF(L339="n/a",1,0))</f>
        <v>1</v>
      </c>
      <c r="N339" s="193" t="s">
        <v>233</v>
      </c>
      <c r="O339" s="193">
        <f>IF(N339="Y",1,IF(N339="n/a",1,0))</f>
        <v>1</v>
      </c>
      <c r="P339" s="193" t="s">
        <v>233</v>
      </c>
      <c r="Q339" s="193" t="s">
        <v>233</v>
      </c>
      <c r="R339" s="193">
        <f>IF(Q339="Y",1,IF(Q339="n/a",1,0))</f>
        <v>1</v>
      </c>
      <c r="S339" s="193" t="s">
        <v>31</v>
      </c>
      <c r="T339" s="194">
        <v>44399</v>
      </c>
      <c r="U339" s="193" t="s">
        <v>233</v>
      </c>
      <c r="V339" s="193">
        <f t="shared" si="41"/>
        <v>1</v>
      </c>
      <c r="W339" s="193" t="s">
        <v>233</v>
      </c>
      <c r="X339" s="218"/>
      <c r="Y339" s="188"/>
      <c r="Z339" s="219"/>
      <c r="AA339" s="218"/>
    </row>
    <row r="340" spans="1:27" ht="57.6" x14ac:dyDescent="0.3">
      <c r="A340" s="178">
        <f t="shared" si="44"/>
        <v>330</v>
      </c>
      <c r="B340" s="179">
        <v>94010000</v>
      </c>
      <c r="C340" s="180">
        <v>4.5999999999999999E-2</v>
      </c>
      <c r="D340" s="180">
        <v>0.69499999999999995</v>
      </c>
      <c r="E340" s="181">
        <f t="shared" si="42"/>
        <v>0.64899999999999991</v>
      </c>
      <c r="F340" s="180" t="s">
        <v>26</v>
      </c>
      <c r="G340" s="182" t="s">
        <v>27</v>
      </c>
      <c r="H340" s="182"/>
      <c r="I340" s="180">
        <v>6</v>
      </c>
      <c r="J340" s="180" t="s">
        <v>232</v>
      </c>
      <c r="K340" s="183">
        <f t="shared" si="43"/>
        <v>1</v>
      </c>
      <c r="L340" s="183" t="s">
        <v>233</v>
      </c>
      <c r="M340" s="183">
        <f>IF(L340="Y",1,IF(L340="n/a",1,0))</f>
        <v>1</v>
      </c>
      <c r="N340" s="183" t="s">
        <v>195</v>
      </c>
      <c r="O340" s="183">
        <f>IF(N340="Y",1,IF(N340="n/a",1,0))</f>
        <v>0</v>
      </c>
      <c r="P340" s="183" t="s">
        <v>233</v>
      </c>
      <c r="Q340" s="183" t="s">
        <v>233</v>
      </c>
      <c r="R340" s="183">
        <f>IF(Q340="Y",1,IF(Q340="n/a",1,0))</f>
        <v>1</v>
      </c>
      <c r="S340" s="183" t="s">
        <v>31</v>
      </c>
      <c r="T340" s="184">
        <v>44399</v>
      </c>
      <c r="U340" s="183" t="s">
        <v>195</v>
      </c>
      <c r="V340" s="183">
        <f t="shared" si="41"/>
        <v>0</v>
      </c>
      <c r="W340" s="183" t="s">
        <v>233</v>
      </c>
      <c r="X340" s="219" t="s">
        <v>671</v>
      </c>
      <c r="Y340" s="188"/>
      <c r="Z340" s="219" t="s">
        <v>531</v>
      </c>
      <c r="AA340" s="218" t="s">
        <v>545</v>
      </c>
    </row>
    <row r="341" spans="1:27" ht="57.6" x14ac:dyDescent="0.3">
      <c r="A341" s="178">
        <f t="shared" si="44"/>
        <v>331</v>
      </c>
      <c r="B341" s="179" t="s">
        <v>672</v>
      </c>
      <c r="C341" s="180">
        <v>0.69499999999999995</v>
      </c>
      <c r="D341" s="180">
        <v>0.85199999999999998</v>
      </c>
      <c r="E341" s="181">
        <f t="shared" si="42"/>
        <v>0.15700000000000003</v>
      </c>
      <c r="F341" s="180" t="s">
        <v>26</v>
      </c>
      <c r="G341" s="182" t="s">
        <v>27</v>
      </c>
      <c r="H341" s="182"/>
      <c r="I341" s="180">
        <v>5</v>
      </c>
      <c r="J341" s="180" t="s">
        <v>232</v>
      </c>
      <c r="K341" s="183">
        <f t="shared" si="43"/>
        <v>1</v>
      </c>
      <c r="L341" s="183" t="s">
        <v>233</v>
      </c>
      <c r="M341" s="183">
        <f>IF(L341="y",1,IF(L341="n/a",1,0))</f>
        <v>1</v>
      </c>
      <c r="N341" s="183" t="s">
        <v>195</v>
      </c>
      <c r="O341" s="183">
        <f>IF(N341="y",1,IF(N341="n/a",1,0))</f>
        <v>0</v>
      </c>
      <c r="P341" s="183" t="s">
        <v>233</v>
      </c>
      <c r="Q341" s="183" t="s">
        <v>233</v>
      </c>
      <c r="R341" s="183">
        <f>IF(Q341="y",1,IF(Q341="n/a",1,0))</f>
        <v>1</v>
      </c>
      <c r="S341" s="183" t="s">
        <v>31</v>
      </c>
      <c r="T341" s="184">
        <v>44399</v>
      </c>
      <c r="U341" s="183" t="s">
        <v>195</v>
      </c>
      <c r="V341" s="183">
        <f t="shared" si="41"/>
        <v>0</v>
      </c>
      <c r="W341" s="183" t="s">
        <v>233</v>
      </c>
      <c r="X341" s="219" t="s">
        <v>673</v>
      </c>
      <c r="Y341" s="188"/>
      <c r="Z341" s="219" t="s">
        <v>531</v>
      </c>
      <c r="AA341" s="218" t="s">
        <v>545</v>
      </c>
    </row>
    <row r="342" spans="1:27" ht="57.6" x14ac:dyDescent="0.3">
      <c r="A342" s="178">
        <f t="shared" si="44"/>
        <v>332</v>
      </c>
      <c r="B342" s="179" t="s">
        <v>672</v>
      </c>
      <c r="C342" s="180">
        <v>3.2320000000000002</v>
      </c>
      <c r="D342" s="180">
        <v>3.43</v>
      </c>
      <c r="E342" s="181">
        <f t="shared" si="42"/>
        <v>0.19799999999999995</v>
      </c>
      <c r="F342" s="180" t="s">
        <v>32</v>
      </c>
      <c r="G342" s="180">
        <v>5</v>
      </c>
      <c r="H342" s="180" t="s">
        <v>232</v>
      </c>
      <c r="I342" s="182" t="s">
        <v>27</v>
      </c>
      <c r="J342" s="182"/>
      <c r="K342" s="183">
        <f t="shared" si="43"/>
        <v>1</v>
      </c>
      <c r="L342" s="183" t="s">
        <v>233</v>
      </c>
      <c r="M342" s="183">
        <f>IF(L342="y",1,IF(L342="n/a",1,0))</f>
        <v>1</v>
      </c>
      <c r="N342" s="183" t="s">
        <v>195</v>
      </c>
      <c r="O342" s="183">
        <f>IF(N342="y",1,IF(N342="n/a",1,0))</f>
        <v>0</v>
      </c>
      <c r="P342" s="183" t="s">
        <v>233</v>
      </c>
      <c r="Q342" s="183" t="s">
        <v>233</v>
      </c>
      <c r="R342" s="183">
        <f>IF(Q342="y",1,IF(Q342="n/a",1,0))</f>
        <v>1</v>
      </c>
      <c r="S342" s="183" t="s">
        <v>31</v>
      </c>
      <c r="T342" s="184">
        <v>44399</v>
      </c>
      <c r="U342" s="183" t="s">
        <v>195</v>
      </c>
      <c r="V342" s="183">
        <f t="shared" si="41"/>
        <v>0</v>
      </c>
      <c r="W342" s="183" t="s">
        <v>233</v>
      </c>
      <c r="X342" s="219" t="s">
        <v>674</v>
      </c>
      <c r="Y342" s="188"/>
      <c r="Z342" s="219" t="s">
        <v>531</v>
      </c>
      <c r="AA342" s="218" t="s">
        <v>545</v>
      </c>
    </row>
    <row r="343" spans="1:27" ht="57.6" x14ac:dyDescent="0.3">
      <c r="A343" s="178">
        <f t="shared" si="44"/>
        <v>333</v>
      </c>
      <c r="B343" s="179" t="s">
        <v>672</v>
      </c>
      <c r="C343" s="180">
        <v>7.7489999999999997</v>
      </c>
      <c r="D343" s="180">
        <v>8.4030000000000005</v>
      </c>
      <c r="E343" s="181">
        <f t="shared" si="42"/>
        <v>0.6540000000000008</v>
      </c>
      <c r="F343" s="180" t="s">
        <v>26</v>
      </c>
      <c r="G343" s="182" t="s">
        <v>27</v>
      </c>
      <c r="H343" s="182"/>
      <c r="I343" s="180">
        <v>5</v>
      </c>
      <c r="J343" s="180" t="s">
        <v>232</v>
      </c>
      <c r="K343" s="183">
        <f t="shared" si="43"/>
        <v>1</v>
      </c>
      <c r="L343" s="183" t="s">
        <v>233</v>
      </c>
      <c r="M343" s="183">
        <f>IF(L343="Y",1,IF(L343="n/a",1,0))</f>
        <v>1</v>
      </c>
      <c r="N343" s="183" t="s">
        <v>195</v>
      </c>
      <c r="O343" s="183">
        <f>IF(N343="Y",1,IF(N343="n/a",1,0))</f>
        <v>0</v>
      </c>
      <c r="P343" s="183" t="s">
        <v>195</v>
      </c>
      <c r="Q343" s="183" t="s">
        <v>31</v>
      </c>
      <c r="R343" s="183">
        <f>IF(Q343="Y",1,IF(Q343="n/a",1,0))</f>
        <v>1</v>
      </c>
      <c r="S343" s="183" t="s">
        <v>31</v>
      </c>
      <c r="T343" s="184">
        <v>44399</v>
      </c>
      <c r="U343" s="183" t="s">
        <v>195</v>
      </c>
      <c r="V343" s="183">
        <f t="shared" si="41"/>
        <v>0</v>
      </c>
      <c r="W343" s="183" t="s">
        <v>233</v>
      </c>
      <c r="X343" s="219" t="s">
        <v>675</v>
      </c>
      <c r="Y343" s="188"/>
      <c r="Z343" s="219" t="s">
        <v>531</v>
      </c>
      <c r="AA343" s="218" t="s">
        <v>545</v>
      </c>
    </row>
    <row r="344" spans="1:27" ht="15" hidden="1" customHeight="1" x14ac:dyDescent="0.3">
      <c r="A344" s="178">
        <f t="shared" si="44"/>
        <v>334</v>
      </c>
      <c r="B344" s="179" t="s">
        <v>672</v>
      </c>
      <c r="C344" s="180">
        <v>8.4559999999999995</v>
      </c>
      <c r="D344" s="180">
        <v>8.7479999999999993</v>
      </c>
      <c r="E344" s="181">
        <f t="shared" si="42"/>
        <v>0.29199999999999982</v>
      </c>
      <c r="F344" s="180" t="s">
        <v>26</v>
      </c>
      <c r="G344" s="182" t="s">
        <v>27</v>
      </c>
      <c r="H344" s="182"/>
      <c r="I344" s="180">
        <v>7</v>
      </c>
      <c r="J344" s="180" t="s">
        <v>232</v>
      </c>
      <c r="K344" s="183">
        <f t="shared" si="43"/>
        <v>1</v>
      </c>
      <c r="L344" s="183" t="s">
        <v>233</v>
      </c>
      <c r="M344" s="183">
        <f>IF(L344="Y",1,IF(L344="n/a",1,0))</f>
        <v>1</v>
      </c>
      <c r="N344" s="183" t="s">
        <v>233</v>
      </c>
      <c r="O344" s="183">
        <f>IF(N344="Y",1,IF(N344="n/a",1,0))</f>
        <v>1</v>
      </c>
      <c r="P344" s="183" t="s">
        <v>233</v>
      </c>
      <c r="Q344" s="183" t="s">
        <v>233</v>
      </c>
      <c r="R344" s="183">
        <f>IF(Q344="Y",1,IF(Q344="n/a",1,0))</f>
        <v>1</v>
      </c>
      <c r="S344" s="183" t="s">
        <v>31</v>
      </c>
      <c r="T344" s="184">
        <v>44399</v>
      </c>
      <c r="U344" s="183" t="s">
        <v>233</v>
      </c>
      <c r="V344" s="183">
        <f t="shared" si="41"/>
        <v>1</v>
      </c>
      <c r="W344" s="183" t="s">
        <v>233</v>
      </c>
      <c r="X344" s="219"/>
      <c r="Y344" s="188"/>
      <c r="Z344" s="219"/>
      <c r="AA344" s="219"/>
    </row>
    <row r="345" spans="1:27" ht="15" hidden="1" customHeight="1" x14ac:dyDescent="0.3">
      <c r="A345" s="178">
        <f t="shared" si="44"/>
        <v>335</v>
      </c>
      <c r="B345" s="179" t="s">
        <v>672</v>
      </c>
      <c r="C345" s="180">
        <v>8.7959999999999994</v>
      </c>
      <c r="D345" s="180">
        <v>8.8140000000000001</v>
      </c>
      <c r="E345" s="181">
        <f t="shared" si="42"/>
        <v>1.8000000000000682E-2</v>
      </c>
      <c r="F345" s="180" t="s">
        <v>26</v>
      </c>
      <c r="G345" s="182" t="s">
        <v>27</v>
      </c>
      <c r="H345" s="182"/>
      <c r="I345" s="180">
        <v>5</v>
      </c>
      <c r="J345" s="180" t="s">
        <v>232</v>
      </c>
      <c r="K345" s="183">
        <f t="shared" si="43"/>
        <v>1</v>
      </c>
      <c r="L345" s="183" t="s">
        <v>233</v>
      </c>
      <c r="M345" s="183">
        <f>IF(L345="Y",1,IF(L345="n/a",1,0))</f>
        <v>1</v>
      </c>
      <c r="N345" s="183" t="s">
        <v>233</v>
      </c>
      <c r="O345" s="183">
        <f>IF(N345="Y",1,IF(N345="n/a",1,0))</f>
        <v>1</v>
      </c>
      <c r="P345" s="183" t="s">
        <v>195</v>
      </c>
      <c r="Q345" s="183" t="s">
        <v>31</v>
      </c>
      <c r="R345" s="183">
        <f>IF(Q345="Y",1,IF(Q345="n/a",1,0))</f>
        <v>1</v>
      </c>
      <c r="S345" s="183" t="s">
        <v>31</v>
      </c>
      <c r="T345" s="184">
        <v>44399</v>
      </c>
      <c r="U345" s="183" t="s">
        <v>233</v>
      </c>
      <c r="V345" s="183">
        <f t="shared" si="41"/>
        <v>1</v>
      </c>
      <c r="W345" s="183" t="s">
        <v>233</v>
      </c>
      <c r="X345" s="219"/>
      <c r="Y345" s="188"/>
      <c r="Z345" s="219"/>
      <c r="AA345" s="219"/>
    </row>
    <row r="346" spans="1:27" ht="15" hidden="1" customHeight="1" x14ac:dyDescent="0.3">
      <c r="A346" s="178">
        <f t="shared" si="44"/>
        <v>336</v>
      </c>
      <c r="B346" s="179" t="s">
        <v>672</v>
      </c>
      <c r="C346" s="180">
        <v>16.309999999999999</v>
      </c>
      <c r="D346" s="180">
        <v>16.507999999999999</v>
      </c>
      <c r="E346" s="181">
        <f t="shared" si="42"/>
        <v>0.1980000000000004</v>
      </c>
      <c r="F346" s="180" t="s">
        <v>26</v>
      </c>
      <c r="G346" s="182" t="s">
        <v>27</v>
      </c>
      <c r="H346" s="182"/>
      <c r="I346" s="180">
        <v>5</v>
      </c>
      <c r="J346" s="180" t="s">
        <v>236</v>
      </c>
      <c r="K346" s="183">
        <f t="shared" si="43"/>
        <v>1</v>
      </c>
      <c r="L346" s="183" t="s">
        <v>31</v>
      </c>
      <c r="M346" s="183">
        <f>IF(L346="Y",1,IF(L346="n/a",1,0))</f>
        <v>1</v>
      </c>
      <c r="N346" s="183" t="s">
        <v>233</v>
      </c>
      <c r="O346" s="183">
        <f>IF(N346="Y",1,IF(N346="n/a",1,0))</f>
        <v>1</v>
      </c>
      <c r="P346" s="183" t="s">
        <v>195</v>
      </c>
      <c r="Q346" s="183" t="s">
        <v>31</v>
      </c>
      <c r="R346" s="183">
        <f>IF(Q346="Y",1,IF(Q346="n/a",1,0))</f>
        <v>1</v>
      </c>
      <c r="S346" s="183" t="s">
        <v>31</v>
      </c>
      <c r="T346" s="184">
        <v>44399</v>
      </c>
      <c r="U346" s="183" t="s">
        <v>233</v>
      </c>
      <c r="V346" s="183">
        <f t="shared" si="41"/>
        <v>1</v>
      </c>
      <c r="W346" s="183" t="s">
        <v>233</v>
      </c>
      <c r="X346" s="219"/>
      <c r="Y346" s="188"/>
      <c r="Z346" s="219"/>
      <c r="AA346" s="219"/>
    </row>
    <row r="347" spans="1:27" ht="15" hidden="1" customHeight="1" x14ac:dyDescent="0.3">
      <c r="A347" s="178">
        <f t="shared" si="44"/>
        <v>337</v>
      </c>
      <c r="B347" s="200" t="s">
        <v>676</v>
      </c>
      <c r="C347" s="191">
        <v>21.257999999999999</v>
      </c>
      <c r="D347" s="191">
        <v>21.358000000000001</v>
      </c>
      <c r="E347" s="192">
        <f t="shared" si="42"/>
        <v>0.10000000000000142</v>
      </c>
      <c r="F347" s="191" t="s">
        <v>32</v>
      </c>
      <c r="G347" s="191">
        <v>6</v>
      </c>
      <c r="H347" s="191" t="s">
        <v>239</v>
      </c>
      <c r="I347" s="182" t="s">
        <v>27</v>
      </c>
      <c r="J347" s="182"/>
      <c r="K347" s="193">
        <f t="shared" si="43"/>
        <v>1</v>
      </c>
      <c r="L347" s="193" t="s">
        <v>233</v>
      </c>
      <c r="M347" s="193">
        <f>IF(L347="y",1,IF(L347="n/a",1,0))</f>
        <v>1</v>
      </c>
      <c r="N347" s="193" t="s">
        <v>233</v>
      </c>
      <c r="O347" s="193">
        <f>IF(N347="y",1,IF(N347="n/a",1,0))</f>
        <v>1</v>
      </c>
      <c r="P347" s="193" t="s">
        <v>195</v>
      </c>
      <c r="Q347" s="193" t="s">
        <v>31</v>
      </c>
      <c r="R347" s="193">
        <f>IF(Q347="y",1,IF(Q347="n/a",1,0))</f>
        <v>1</v>
      </c>
      <c r="S347" s="193" t="s">
        <v>31</v>
      </c>
      <c r="T347" s="194">
        <v>44399</v>
      </c>
      <c r="U347" s="193" t="s">
        <v>233</v>
      </c>
      <c r="V347" s="193">
        <f t="shared" si="41"/>
        <v>1</v>
      </c>
      <c r="W347" s="193" t="s">
        <v>233</v>
      </c>
      <c r="X347" s="218"/>
      <c r="Y347" s="188"/>
      <c r="Z347" s="219"/>
      <c r="AA347" s="218"/>
    </row>
    <row r="348" spans="1:27" ht="15" hidden="1" customHeight="1" x14ac:dyDescent="0.3">
      <c r="A348" s="178">
        <f t="shared" si="44"/>
        <v>338</v>
      </c>
      <c r="B348" s="200" t="s">
        <v>676</v>
      </c>
      <c r="C348" s="191">
        <v>23.649000000000001</v>
      </c>
      <c r="D348" s="191">
        <v>23.776</v>
      </c>
      <c r="E348" s="192">
        <f t="shared" si="42"/>
        <v>0.12699999999999889</v>
      </c>
      <c r="F348" s="191" t="s">
        <v>32</v>
      </c>
      <c r="G348" s="191">
        <v>7</v>
      </c>
      <c r="H348" s="191" t="s">
        <v>31</v>
      </c>
      <c r="I348" s="182" t="s">
        <v>27</v>
      </c>
      <c r="J348" s="182"/>
      <c r="K348" s="193">
        <f t="shared" si="43"/>
        <v>1</v>
      </c>
      <c r="L348" s="193" t="s">
        <v>31</v>
      </c>
      <c r="M348" s="193">
        <f>IF(L348="y",1,IF(L348="n/a",1,0))</f>
        <v>1</v>
      </c>
      <c r="N348" s="193" t="s">
        <v>31</v>
      </c>
      <c r="O348" s="193">
        <f>IF(N348="y",1,IF(N348="n/a",1,0))</f>
        <v>1</v>
      </c>
      <c r="P348" s="193" t="s">
        <v>31</v>
      </c>
      <c r="Q348" s="193" t="s">
        <v>31</v>
      </c>
      <c r="R348" s="193">
        <f>IF(Q348="y",1,IF(Q348="n/a",1,0))</f>
        <v>1</v>
      </c>
      <c r="S348" s="193" t="s">
        <v>31</v>
      </c>
      <c r="T348" s="194">
        <v>44399</v>
      </c>
      <c r="U348" s="193" t="s">
        <v>31</v>
      </c>
      <c r="V348" s="193">
        <f t="shared" si="41"/>
        <v>1</v>
      </c>
      <c r="W348" s="193" t="s">
        <v>31</v>
      </c>
      <c r="X348" s="218" t="s">
        <v>602</v>
      </c>
      <c r="Y348" s="188"/>
      <c r="Z348" s="219"/>
      <c r="AA348" s="218"/>
    </row>
    <row r="349" spans="1:27" ht="15" hidden="1" customHeight="1" x14ac:dyDescent="0.3">
      <c r="A349" s="178">
        <f t="shared" si="44"/>
        <v>339</v>
      </c>
      <c r="B349" s="200" t="s">
        <v>676</v>
      </c>
      <c r="C349" s="191">
        <v>24.526</v>
      </c>
      <c r="D349" s="191">
        <v>25.225000000000001</v>
      </c>
      <c r="E349" s="192">
        <f t="shared" si="42"/>
        <v>0.69900000000000162</v>
      </c>
      <c r="F349" s="191" t="s">
        <v>26</v>
      </c>
      <c r="G349" s="182" t="s">
        <v>27</v>
      </c>
      <c r="H349" s="182"/>
      <c r="I349" s="191">
        <v>6</v>
      </c>
      <c r="J349" s="191" t="s">
        <v>31</v>
      </c>
      <c r="K349" s="193">
        <f t="shared" si="43"/>
        <v>1</v>
      </c>
      <c r="L349" s="193" t="s">
        <v>31</v>
      </c>
      <c r="M349" s="193">
        <f>IF(L349="y",1,IF(L349="n/a",1,0))</f>
        <v>1</v>
      </c>
      <c r="N349" s="193" t="s">
        <v>31</v>
      </c>
      <c r="O349" s="193">
        <f>IF(N349="y",1,IF(N349="n/a",1,0))</f>
        <v>1</v>
      </c>
      <c r="P349" s="193" t="s">
        <v>31</v>
      </c>
      <c r="Q349" s="193" t="s">
        <v>31</v>
      </c>
      <c r="R349" s="193">
        <f>IF(Q349="y",1,IF(Q349="n/a",1,0))</f>
        <v>1</v>
      </c>
      <c r="S349" s="193" t="s">
        <v>31</v>
      </c>
      <c r="T349" s="194">
        <v>44400</v>
      </c>
      <c r="U349" s="193" t="s">
        <v>31</v>
      </c>
      <c r="V349" s="193">
        <f t="shared" si="41"/>
        <v>1</v>
      </c>
      <c r="W349" s="193" t="s">
        <v>31</v>
      </c>
      <c r="X349" s="218" t="s">
        <v>602</v>
      </c>
      <c r="Y349" s="188"/>
      <c r="Z349" s="219"/>
      <c r="AA349" s="218"/>
    </row>
    <row r="350" spans="1:27" ht="15" hidden="1" customHeight="1" x14ac:dyDescent="0.3">
      <c r="A350" s="178">
        <f t="shared" si="44"/>
        <v>340</v>
      </c>
      <c r="B350" s="179" t="s">
        <v>677</v>
      </c>
      <c r="C350" s="180">
        <v>5.9770000000000003</v>
      </c>
      <c r="D350" s="180">
        <v>6.0389999999999997</v>
      </c>
      <c r="E350" s="181">
        <f t="shared" si="42"/>
        <v>6.1999999999999389E-2</v>
      </c>
      <c r="F350" s="180" t="s">
        <v>26</v>
      </c>
      <c r="G350" s="182" t="s">
        <v>27</v>
      </c>
      <c r="H350" s="182"/>
      <c r="I350" s="180">
        <v>8</v>
      </c>
      <c r="J350" s="180" t="s">
        <v>236</v>
      </c>
      <c r="K350" s="183">
        <f t="shared" si="43"/>
        <v>1</v>
      </c>
      <c r="L350" s="183" t="s">
        <v>31</v>
      </c>
      <c r="M350" s="183">
        <f>IF(L350="Y",1,IF(L350="n/a",1,0))</f>
        <v>1</v>
      </c>
      <c r="N350" s="183" t="s">
        <v>233</v>
      </c>
      <c r="O350" s="183">
        <f>IF(N350="Y",1,IF(N350="n/a",1,0))</f>
        <v>1</v>
      </c>
      <c r="P350" s="183" t="s">
        <v>195</v>
      </c>
      <c r="Q350" s="183" t="s">
        <v>31</v>
      </c>
      <c r="R350" s="183">
        <f>IF(Q350="Y",1,IF(Q350="n/a",1,0))</f>
        <v>1</v>
      </c>
      <c r="S350" s="183" t="s">
        <v>31</v>
      </c>
      <c r="T350" s="184">
        <v>44400</v>
      </c>
      <c r="U350" s="183" t="s">
        <v>233</v>
      </c>
      <c r="V350" s="183">
        <f t="shared" si="41"/>
        <v>1</v>
      </c>
      <c r="W350" s="183" t="s">
        <v>31</v>
      </c>
      <c r="X350" s="219"/>
      <c r="Y350" s="188"/>
      <c r="Z350" s="219"/>
      <c r="AA350" s="219"/>
    </row>
    <row r="351" spans="1:27" ht="15" hidden="1" customHeight="1" x14ac:dyDescent="0.3">
      <c r="A351" s="178">
        <f t="shared" si="44"/>
        <v>341</v>
      </c>
      <c r="B351" s="179" t="s">
        <v>677</v>
      </c>
      <c r="C351" s="180">
        <v>11.048999999999999</v>
      </c>
      <c r="D351" s="180">
        <v>11.4</v>
      </c>
      <c r="E351" s="181">
        <f t="shared" si="42"/>
        <v>0.35100000000000087</v>
      </c>
      <c r="F351" s="180" t="s">
        <v>26</v>
      </c>
      <c r="G351" s="182" t="s">
        <v>27</v>
      </c>
      <c r="H351" s="182"/>
      <c r="I351" s="180">
        <v>8</v>
      </c>
      <c r="J351" s="180" t="s">
        <v>236</v>
      </c>
      <c r="K351" s="183">
        <f t="shared" si="43"/>
        <v>1</v>
      </c>
      <c r="L351" s="183" t="s">
        <v>31</v>
      </c>
      <c r="M351" s="183">
        <f>IF(L351="y",1,IF(L351="n/a",1,0))</f>
        <v>1</v>
      </c>
      <c r="N351" s="183" t="s">
        <v>31</v>
      </c>
      <c r="O351" s="183">
        <f>IF(N351="y",1,IF(N351="n/a",1,0))</f>
        <v>1</v>
      </c>
      <c r="P351" s="183" t="s">
        <v>195</v>
      </c>
      <c r="Q351" s="183" t="s">
        <v>31</v>
      </c>
      <c r="R351" s="183">
        <f>IF(Q351="y",1,IF(Q351="n/a",1,0))</f>
        <v>1</v>
      </c>
      <c r="S351" s="183" t="s">
        <v>31</v>
      </c>
      <c r="T351" s="184">
        <v>44400</v>
      </c>
      <c r="U351" s="183" t="s">
        <v>233</v>
      </c>
      <c r="V351" s="183">
        <f t="shared" si="41"/>
        <v>1</v>
      </c>
      <c r="W351" s="183" t="s">
        <v>31</v>
      </c>
      <c r="X351" s="219"/>
      <c r="Y351" s="188"/>
      <c r="Z351" s="219"/>
      <c r="AA351" s="219"/>
    </row>
    <row r="352" spans="1:27" ht="15" hidden="1" customHeight="1" x14ac:dyDescent="0.3">
      <c r="A352" s="178">
        <f t="shared" si="44"/>
        <v>342</v>
      </c>
      <c r="B352" s="208" t="s">
        <v>677</v>
      </c>
      <c r="C352" s="209">
        <v>12.039</v>
      </c>
      <c r="D352" s="209">
        <v>12.101000000000001</v>
      </c>
      <c r="E352" s="181">
        <f t="shared" si="42"/>
        <v>6.2000000000001165E-2</v>
      </c>
      <c r="F352" s="210" t="s">
        <v>26</v>
      </c>
      <c r="G352" s="182" t="s">
        <v>27</v>
      </c>
      <c r="H352" s="182"/>
      <c r="I352" s="180">
        <v>8</v>
      </c>
      <c r="J352" s="180" t="s">
        <v>236</v>
      </c>
      <c r="K352" s="183">
        <f t="shared" si="43"/>
        <v>1</v>
      </c>
      <c r="L352" s="183" t="s">
        <v>31</v>
      </c>
      <c r="M352" s="183">
        <f>IF(L352="y",1,IF(L352="n/a",1,0))</f>
        <v>1</v>
      </c>
      <c r="N352" s="183" t="s">
        <v>31</v>
      </c>
      <c r="O352" s="183">
        <f>IF(N352="y",1,IF(N352="n/a",1,0))</f>
        <v>1</v>
      </c>
      <c r="P352" s="183" t="s">
        <v>195</v>
      </c>
      <c r="Q352" s="183" t="s">
        <v>31</v>
      </c>
      <c r="R352" s="183">
        <f>IF(Q352="y",1,IF(Q352="n/a",1,0))</f>
        <v>1</v>
      </c>
      <c r="S352" s="183" t="s">
        <v>31</v>
      </c>
      <c r="T352" s="184">
        <v>44400</v>
      </c>
      <c r="U352" s="183" t="s">
        <v>233</v>
      </c>
      <c r="V352" s="183">
        <f t="shared" si="41"/>
        <v>1</v>
      </c>
      <c r="W352" s="183" t="s">
        <v>31</v>
      </c>
      <c r="X352" s="219"/>
      <c r="Y352" s="188"/>
      <c r="Z352" s="219"/>
      <c r="AA352" s="219"/>
    </row>
    <row r="353" spans="1:27" ht="15" hidden="1" customHeight="1" x14ac:dyDescent="0.3">
      <c r="A353" s="178">
        <f t="shared" si="44"/>
        <v>343</v>
      </c>
      <c r="B353" s="179" t="s">
        <v>677</v>
      </c>
      <c r="C353" s="180">
        <v>13.105</v>
      </c>
      <c r="D353" s="180">
        <v>13.14</v>
      </c>
      <c r="E353" s="181">
        <f t="shared" si="42"/>
        <v>3.5000000000000142E-2</v>
      </c>
      <c r="F353" s="180" t="s">
        <v>26</v>
      </c>
      <c r="G353" s="182" t="s">
        <v>27</v>
      </c>
      <c r="H353" s="182"/>
      <c r="I353" s="180">
        <v>10</v>
      </c>
      <c r="J353" s="180" t="s">
        <v>236</v>
      </c>
      <c r="K353" s="183">
        <f t="shared" si="43"/>
        <v>1</v>
      </c>
      <c r="L353" s="183" t="s">
        <v>31</v>
      </c>
      <c r="M353" s="183">
        <f>IF(L353="y",1,IF(L353="n/a",1,0))</f>
        <v>1</v>
      </c>
      <c r="N353" s="183" t="s">
        <v>233</v>
      </c>
      <c r="O353" s="183">
        <f>IF(N353="y",1,IF(N353="n/a",1,0))</f>
        <v>1</v>
      </c>
      <c r="P353" s="183" t="s">
        <v>195</v>
      </c>
      <c r="Q353" s="183" t="s">
        <v>31</v>
      </c>
      <c r="R353" s="183">
        <f>IF(Q353="y",1,IF(Q353="n/a",1,0))</f>
        <v>1</v>
      </c>
      <c r="S353" s="183" t="s">
        <v>31</v>
      </c>
      <c r="T353" s="184">
        <v>44400</v>
      </c>
      <c r="U353" s="183" t="s">
        <v>233</v>
      </c>
      <c r="V353" s="183">
        <f t="shared" si="41"/>
        <v>1</v>
      </c>
      <c r="W353" s="183" t="s">
        <v>31</v>
      </c>
      <c r="X353" s="219"/>
      <c r="Y353" s="188"/>
      <c r="Z353" s="219"/>
      <c r="AA353" s="219"/>
    </row>
    <row r="354" spans="1:27" ht="15" hidden="1" customHeight="1" x14ac:dyDescent="0.3">
      <c r="A354" s="178">
        <f t="shared" si="44"/>
        <v>344</v>
      </c>
      <c r="B354" s="179" t="s">
        <v>677</v>
      </c>
      <c r="C354" s="180">
        <v>16.399999999999999</v>
      </c>
      <c r="D354" s="180">
        <v>16.75</v>
      </c>
      <c r="E354" s="181">
        <f t="shared" si="42"/>
        <v>0.35000000000000142</v>
      </c>
      <c r="F354" s="180" t="s">
        <v>26</v>
      </c>
      <c r="G354" s="182" t="s">
        <v>27</v>
      </c>
      <c r="H354" s="182"/>
      <c r="I354" s="180">
        <v>10</v>
      </c>
      <c r="J354" s="180" t="s">
        <v>232</v>
      </c>
      <c r="K354" s="183">
        <f t="shared" si="43"/>
        <v>1</v>
      </c>
      <c r="L354" s="183" t="s">
        <v>233</v>
      </c>
      <c r="M354" s="183">
        <f>IF(L354="Y",1,IF(L354="n/a",1,0))</f>
        <v>1</v>
      </c>
      <c r="N354" s="183" t="s">
        <v>233</v>
      </c>
      <c r="O354" s="183">
        <f>IF(N354="Y",1,IF(N354="n/a",1,0))</f>
        <v>1</v>
      </c>
      <c r="P354" s="183" t="s">
        <v>195</v>
      </c>
      <c r="Q354" s="183" t="s">
        <v>31</v>
      </c>
      <c r="R354" s="183">
        <f>IF(Q354="Y",1,IF(Q354="n/a",1,0))</f>
        <v>1</v>
      </c>
      <c r="S354" s="183" t="s">
        <v>31</v>
      </c>
      <c r="T354" s="184">
        <v>44400</v>
      </c>
      <c r="U354" s="183" t="s">
        <v>233</v>
      </c>
      <c r="V354" s="183">
        <f t="shared" si="41"/>
        <v>1</v>
      </c>
      <c r="W354" s="183" t="s">
        <v>31</v>
      </c>
      <c r="X354" s="219"/>
      <c r="Y354" s="188"/>
      <c r="Z354" s="219"/>
      <c r="AA354" s="219"/>
    </row>
    <row r="355" spans="1:27" ht="15" hidden="1" customHeight="1" x14ac:dyDescent="0.3">
      <c r="A355" s="178">
        <f t="shared" si="44"/>
        <v>345</v>
      </c>
      <c r="B355" s="200" t="s">
        <v>678</v>
      </c>
      <c r="C355" s="191">
        <v>0.86799999999999999</v>
      </c>
      <c r="D355" s="191">
        <v>0.97599999999999998</v>
      </c>
      <c r="E355" s="192">
        <f t="shared" si="42"/>
        <v>0.10799999999999998</v>
      </c>
      <c r="F355" s="191" t="s">
        <v>32</v>
      </c>
      <c r="G355" s="191">
        <v>8</v>
      </c>
      <c r="H355" s="191" t="s">
        <v>236</v>
      </c>
      <c r="I355" s="182" t="s">
        <v>27</v>
      </c>
      <c r="J355" s="182"/>
      <c r="K355" s="193">
        <f t="shared" si="43"/>
        <v>1</v>
      </c>
      <c r="L355" s="193" t="s">
        <v>679</v>
      </c>
      <c r="M355" s="193">
        <f>IF(L355="y",1,IF(L355="n/a",1,0))</f>
        <v>0</v>
      </c>
      <c r="N355" s="193" t="s">
        <v>31</v>
      </c>
      <c r="O355" s="193">
        <f>IF(N355="y",1,IF(N355="n/a",1,0))</f>
        <v>1</v>
      </c>
      <c r="P355" s="193" t="s">
        <v>195</v>
      </c>
      <c r="Q355" s="193" t="s">
        <v>31</v>
      </c>
      <c r="R355" s="193">
        <f>IF(Q355="y",1,IF(Q355="n/a",1,0))</f>
        <v>1</v>
      </c>
      <c r="S355" s="193" t="s">
        <v>31</v>
      </c>
      <c r="T355" s="194">
        <v>44400</v>
      </c>
      <c r="U355" s="193" t="s">
        <v>233</v>
      </c>
      <c r="V355" s="193">
        <f t="shared" si="41"/>
        <v>1</v>
      </c>
      <c r="W355" s="193" t="s">
        <v>233</v>
      </c>
      <c r="X355" s="218" t="s">
        <v>680</v>
      </c>
      <c r="Y355" s="188"/>
      <c r="Z355" s="219"/>
      <c r="AA355" s="218"/>
    </row>
    <row r="356" spans="1:27" ht="15" hidden="1" customHeight="1" x14ac:dyDescent="0.3">
      <c r="A356" s="178">
        <f t="shared" si="44"/>
        <v>346</v>
      </c>
      <c r="B356" s="200" t="s">
        <v>678</v>
      </c>
      <c r="C356" s="191">
        <v>2.5880000000000001</v>
      </c>
      <c r="D356" s="191">
        <v>2.94</v>
      </c>
      <c r="E356" s="192">
        <f t="shared" si="42"/>
        <v>0.35199999999999987</v>
      </c>
      <c r="F356" s="191" t="s">
        <v>26</v>
      </c>
      <c r="G356" s="182" t="s">
        <v>27</v>
      </c>
      <c r="H356" s="182"/>
      <c r="I356" s="191">
        <v>6</v>
      </c>
      <c r="J356" s="191" t="s">
        <v>236</v>
      </c>
      <c r="K356" s="193">
        <f t="shared" si="43"/>
        <v>1</v>
      </c>
      <c r="L356" s="193" t="s">
        <v>31</v>
      </c>
      <c r="M356" s="193">
        <f>IF(L356="y",1,IF(L356="n/a",1,0))</f>
        <v>1</v>
      </c>
      <c r="N356" s="193" t="s">
        <v>233</v>
      </c>
      <c r="O356" s="193">
        <f>IF(N356="y",1,IF(N356="n/a",1,0))</f>
        <v>1</v>
      </c>
      <c r="P356" s="193" t="s">
        <v>195</v>
      </c>
      <c r="Q356" s="193" t="s">
        <v>31</v>
      </c>
      <c r="R356" s="193">
        <f>IF(Q356="y",1,IF(Q356="n/a",1,0))</f>
        <v>1</v>
      </c>
      <c r="S356" s="193" t="s">
        <v>31</v>
      </c>
      <c r="T356" s="194">
        <v>44400</v>
      </c>
      <c r="U356" s="193" t="s">
        <v>233</v>
      </c>
      <c r="V356" s="193">
        <f t="shared" si="41"/>
        <v>1</v>
      </c>
      <c r="W356" s="193" t="s">
        <v>31</v>
      </c>
      <c r="X356" s="218"/>
      <c r="Y356" s="188"/>
      <c r="Z356" s="219"/>
      <c r="AA356" s="218"/>
    </row>
    <row r="357" spans="1:27" ht="15" hidden="1" customHeight="1" x14ac:dyDescent="0.3">
      <c r="A357" s="178">
        <f t="shared" si="44"/>
        <v>347</v>
      </c>
      <c r="B357" s="200" t="s">
        <v>678</v>
      </c>
      <c r="C357" s="191">
        <v>4.5010000000000003</v>
      </c>
      <c r="D357" s="191">
        <v>5.2439999999999998</v>
      </c>
      <c r="E357" s="192">
        <f t="shared" si="42"/>
        <v>0.74299999999999944</v>
      </c>
      <c r="F357" s="191" t="s">
        <v>32</v>
      </c>
      <c r="G357" s="191">
        <v>6</v>
      </c>
      <c r="H357" s="191" t="s">
        <v>236</v>
      </c>
      <c r="I357" s="182" t="s">
        <v>27</v>
      </c>
      <c r="J357" s="182"/>
      <c r="K357" s="193">
        <f t="shared" si="43"/>
        <v>1</v>
      </c>
      <c r="L357" s="193" t="s">
        <v>31</v>
      </c>
      <c r="M357" s="193">
        <f>IF(L357="y",1,IF(L357="n/a",1,0))</f>
        <v>1</v>
      </c>
      <c r="N357" s="193" t="s">
        <v>233</v>
      </c>
      <c r="O357" s="193">
        <f>IF(N357="y",1,IF(N357="n/a",1,0))</f>
        <v>1</v>
      </c>
      <c r="P357" s="193" t="s">
        <v>195</v>
      </c>
      <c r="Q357" s="193" t="s">
        <v>31</v>
      </c>
      <c r="R357" s="193">
        <f>IF(Q357="y",1,IF(Q357="n/a",1,0))</f>
        <v>1</v>
      </c>
      <c r="S357" s="193" t="s">
        <v>31</v>
      </c>
      <c r="T357" s="194">
        <v>44400</v>
      </c>
      <c r="U357" s="193" t="s">
        <v>233</v>
      </c>
      <c r="V357" s="193">
        <f t="shared" si="41"/>
        <v>1</v>
      </c>
      <c r="W357" s="193" t="s">
        <v>31</v>
      </c>
      <c r="X357" s="218"/>
      <c r="Y357" s="188"/>
      <c r="Z357" s="219"/>
      <c r="AA357" s="218"/>
    </row>
    <row r="358" spans="1:27" ht="15" hidden="1" customHeight="1" x14ac:dyDescent="0.3">
      <c r="A358" s="178">
        <f t="shared" si="44"/>
        <v>348</v>
      </c>
      <c r="B358" s="179" t="s">
        <v>681</v>
      </c>
      <c r="C358" s="180">
        <v>21.669</v>
      </c>
      <c r="D358" s="180">
        <v>21.757999999999999</v>
      </c>
      <c r="E358" s="181">
        <f t="shared" si="42"/>
        <v>8.8999999999998636E-2</v>
      </c>
      <c r="F358" s="180" t="s">
        <v>26</v>
      </c>
      <c r="G358" s="182" t="s">
        <v>27</v>
      </c>
      <c r="H358" s="182"/>
      <c r="I358" s="180">
        <v>6</v>
      </c>
      <c r="J358" s="180" t="s">
        <v>31</v>
      </c>
      <c r="K358" s="183">
        <f t="shared" si="43"/>
        <v>1</v>
      </c>
      <c r="L358" s="183" t="s">
        <v>31</v>
      </c>
      <c r="M358" s="183">
        <f>IF(L358="y",1,IF(L358="n/a",1,0))</f>
        <v>1</v>
      </c>
      <c r="N358" s="183" t="s">
        <v>31</v>
      </c>
      <c r="O358" s="183">
        <f>IF(N358="y",1,IF(N358="n/a",1,0))</f>
        <v>1</v>
      </c>
      <c r="P358" s="183" t="s">
        <v>641</v>
      </c>
      <c r="Q358" s="183" t="s">
        <v>31</v>
      </c>
      <c r="R358" s="183">
        <f>IF(Q358="y",1,IF(Q358="n/a",1,0))</f>
        <v>1</v>
      </c>
      <c r="S358" s="183" t="s">
        <v>31</v>
      </c>
      <c r="T358" s="184">
        <v>44400</v>
      </c>
      <c r="U358" s="183" t="s">
        <v>31</v>
      </c>
      <c r="V358" s="183">
        <f t="shared" si="41"/>
        <v>1</v>
      </c>
      <c r="W358" s="183" t="s">
        <v>31</v>
      </c>
      <c r="X358" s="219" t="s">
        <v>602</v>
      </c>
      <c r="Y358" s="188"/>
      <c r="Z358" s="219"/>
      <c r="AA358" s="219"/>
    </row>
    <row r="359" spans="1:27" ht="28.8" x14ac:dyDescent="0.3">
      <c r="A359" s="178">
        <f t="shared" si="44"/>
        <v>349</v>
      </c>
      <c r="B359" s="200">
        <v>94120000</v>
      </c>
      <c r="C359" s="191">
        <v>1.1830000000000001</v>
      </c>
      <c r="D359" s="191">
        <v>1.31</v>
      </c>
      <c r="E359" s="192">
        <f t="shared" si="42"/>
        <v>0.127</v>
      </c>
      <c r="F359" s="191" t="s">
        <v>26</v>
      </c>
      <c r="G359" s="182" t="s">
        <v>27</v>
      </c>
      <c r="H359" s="182"/>
      <c r="I359" s="191">
        <v>6</v>
      </c>
      <c r="J359" s="191" t="s">
        <v>232</v>
      </c>
      <c r="K359" s="193">
        <f t="shared" si="43"/>
        <v>1</v>
      </c>
      <c r="L359" s="193" t="s">
        <v>233</v>
      </c>
      <c r="M359" s="193"/>
      <c r="N359" s="193" t="s">
        <v>195</v>
      </c>
      <c r="O359" s="193"/>
      <c r="P359" s="193" t="s">
        <v>233</v>
      </c>
      <c r="Q359" s="193" t="s">
        <v>233</v>
      </c>
      <c r="R359" s="193"/>
      <c r="S359" s="193" t="s">
        <v>31</v>
      </c>
      <c r="T359" s="194">
        <v>44400</v>
      </c>
      <c r="U359" s="193" t="s">
        <v>195</v>
      </c>
      <c r="V359" s="193"/>
      <c r="W359" s="193" t="s">
        <v>31</v>
      </c>
      <c r="X359" s="218" t="s">
        <v>682</v>
      </c>
      <c r="Y359" s="188"/>
      <c r="Z359" s="219" t="s">
        <v>531</v>
      </c>
      <c r="AA359" s="218" t="s">
        <v>683</v>
      </c>
    </row>
    <row r="360" spans="1:27" ht="28.8" x14ac:dyDescent="0.3">
      <c r="A360" s="178">
        <f t="shared" si="44"/>
        <v>350</v>
      </c>
      <c r="B360" s="200" t="s">
        <v>684</v>
      </c>
      <c r="C360" s="191">
        <v>1.6359999999999999</v>
      </c>
      <c r="D360" s="191">
        <v>1.819</v>
      </c>
      <c r="E360" s="192">
        <f t="shared" si="42"/>
        <v>0.18300000000000005</v>
      </c>
      <c r="F360" s="191" t="s">
        <v>32</v>
      </c>
      <c r="G360" s="191">
        <v>6</v>
      </c>
      <c r="H360" s="191"/>
      <c r="I360" s="182" t="s">
        <v>27</v>
      </c>
      <c r="J360" s="182"/>
      <c r="K360" s="193">
        <f t="shared" si="43"/>
        <v>1</v>
      </c>
      <c r="L360" s="193" t="s">
        <v>233</v>
      </c>
      <c r="M360" s="193"/>
      <c r="N360" s="193" t="s">
        <v>195</v>
      </c>
      <c r="O360" s="193"/>
      <c r="P360" s="193" t="s">
        <v>233</v>
      </c>
      <c r="Q360" s="193" t="s">
        <v>233</v>
      </c>
      <c r="R360" s="193"/>
      <c r="S360" s="193" t="s">
        <v>31</v>
      </c>
      <c r="T360" s="194">
        <v>44400</v>
      </c>
      <c r="U360" s="193" t="s">
        <v>195</v>
      </c>
      <c r="V360" s="193"/>
      <c r="W360" s="193" t="s">
        <v>233</v>
      </c>
      <c r="X360" s="218" t="s">
        <v>685</v>
      </c>
      <c r="Y360" s="188"/>
      <c r="Z360" s="219" t="s">
        <v>531</v>
      </c>
      <c r="AA360" s="218" t="s">
        <v>683</v>
      </c>
    </row>
    <row r="361" spans="1:27" ht="28.8" x14ac:dyDescent="0.3">
      <c r="A361" s="178">
        <f t="shared" si="44"/>
        <v>351</v>
      </c>
      <c r="B361" s="200" t="s">
        <v>684</v>
      </c>
      <c r="C361" s="191">
        <v>3.415</v>
      </c>
      <c r="D361" s="191">
        <v>4.931</v>
      </c>
      <c r="E361" s="192">
        <f t="shared" si="42"/>
        <v>1.516</v>
      </c>
      <c r="F361" s="191" t="s">
        <v>26</v>
      </c>
      <c r="G361" s="182" t="s">
        <v>27</v>
      </c>
      <c r="H361" s="182"/>
      <c r="I361" s="191">
        <v>6</v>
      </c>
      <c r="J361" s="191" t="s">
        <v>232</v>
      </c>
      <c r="K361" s="193">
        <f t="shared" si="43"/>
        <v>1</v>
      </c>
      <c r="L361" s="193" t="s">
        <v>233</v>
      </c>
      <c r="M361" s="193"/>
      <c r="N361" s="193" t="s">
        <v>195</v>
      </c>
      <c r="O361" s="193"/>
      <c r="P361" s="193" t="s">
        <v>233</v>
      </c>
      <c r="Q361" s="193" t="s">
        <v>233</v>
      </c>
      <c r="R361" s="193"/>
      <c r="S361" s="193" t="s">
        <v>31</v>
      </c>
      <c r="T361" s="194">
        <v>44400</v>
      </c>
      <c r="U361" s="193" t="s">
        <v>195</v>
      </c>
      <c r="V361" s="193"/>
      <c r="W361" s="193" t="s">
        <v>233</v>
      </c>
      <c r="X361" s="218" t="s">
        <v>686</v>
      </c>
      <c r="Y361" s="188"/>
      <c r="Z361" s="219" t="s">
        <v>531</v>
      </c>
      <c r="AA361" s="218" t="s">
        <v>683</v>
      </c>
    </row>
    <row r="362" spans="1:27" ht="15" hidden="1" customHeight="1" x14ac:dyDescent="0.3">
      <c r="A362" s="178">
        <f t="shared" si="44"/>
        <v>352</v>
      </c>
      <c r="B362" s="200" t="s">
        <v>684</v>
      </c>
      <c r="C362" s="191">
        <v>6.8239999999999998</v>
      </c>
      <c r="D362" s="191">
        <v>6.9080000000000004</v>
      </c>
      <c r="E362" s="192">
        <f t="shared" si="42"/>
        <v>8.4000000000000519E-2</v>
      </c>
      <c r="F362" s="191" t="s">
        <v>26</v>
      </c>
      <c r="G362" s="182" t="s">
        <v>27</v>
      </c>
      <c r="H362" s="182"/>
      <c r="I362" s="191">
        <v>5</v>
      </c>
      <c r="J362" s="191" t="s">
        <v>232</v>
      </c>
      <c r="K362" s="193">
        <f t="shared" si="43"/>
        <v>1</v>
      </c>
      <c r="L362" s="193" t="s">
        <v>233</v>
      </c>
      <c r="M362" s="193"/>
      <c r="N362" s="193" t="s">
        <v>233</v>
      </c>
      <c r="O362" s="193"/>
      <c r="P362" s="193" t="s">
        <v>195</v>
      </c>
      <c r="Q362" s="193" t="s">
        <v>31</v>
      </c>
      <c r="R362" s="193"/>
      <c r="S362" s="193" t="s">
        <v>31</v>
      </c>
      <c r="T362" s="194">
        <v>44400</v>
      </c>
      <c r="U362" s="193" t="s">
        <v>233</v>
      </c>
      <c r="V362" s="193"/>
      <c r="W362" s="193" t="s">
        <v>31</v>
      </c>
      <c r="X362" s="218"/>
      <c r="Y362" s="188"/>
      <c r="Z362" s="219"/>
      <c r="AA362" s="218"/>
    </row>
    <row r="363" spans="1:27" ht="15" hidden="1" customHeight="1" x14ac:dyDescent="0.3">
      <c r="A363" s="178">
        <f t="shared" si="44"/>
        <v>353</v>
      </c>
      <c r="B363" s="200" t="s">
        <v>684</v>
      </c>
      <c r="C363" s="191">
        <v>7.2249999999999996</v>
      </c>
      <c r="D363" s="191">
        <v>7.3520000000000003</v>
      </c>
      <c r="E363" s="192">
        <f t="shared" si="42"/>
        <v>0.12700000000000067</v>
      </c>
      <c r="F363" s="191" t="s">
        <v>32</v>
      </c>
      <c r="G363" s="191">
        <v>6</v>
      </c>
      <c r="H363" s="191" t="s">
        <v>232</v>
      </c>
      <c r="I363" s="182" t="s">
        <v>27</v>
      </c>
      <c r="J363" s="182"/>
      <c r="K363" s="193">
        <f t="shared" si="43"/>
        <v>1</v>
      </c>
      <c r="L363" s="193" t="s">
        <v>233</v>
      </c>
      <c r="M363" s="193"/>
      <c r="N363" s="193" t="s">
        <v>233</v>
      </c>
      <c r="O363" s="193"/>
      <c r="P363" s="193" t="s">
        <v>195</v>
      </c>
      <c r="Q363" s="193" t="s">
        <v>31</v>
      </c>
      <c r="R363" s="193"/>
      <c r="S363" s="193" t="s">
        <v>31</v>
      </c>
      <c r="T363" s="194">
        <v>44400</v>
      </c>
      <c r="U363" s="193" t="s">
        <v>233</v>
      </c>
      <c r="V363" s="193"/>
      <c r="W363" s="193" t="s">
        <v>31</v>
      </c>
      <c r="X363" s="218"/>
      <c r="Y363" s="188"/>
      <c r="Z363" s="219"/>
      <c r="AA363" s="218"/>
    </row>
    <row r="364" spans="1:27" ht="28.8" x14ac:dyDescent="0.3">
      <c r="A364" s="178">
        <f t="shared" si="44"/>
        <v>354</v>
      </c>
      <c r="B364" s="200" t="s">
        <v>684</v>
      </c>
      <c r="C364" s="191">
        <v>7.3520000000000003</v>
      </c>
      <c r="D364" s="191">
        <v>9.2710000000000008</v>
      </c>
      <c r="E364" s="192">
        <f t="shared" si="42"/>
        <v>1.9190000000000005</v>
      </c>
      <c r="F364" s="191" t="s">
        <v>32</v>
      </c>
      <c r="G364" s="191">
        <v>6</v>
      </c>
      <c r="H364" s="191" t="s">
        <v>232</v>
      </c>
      <c r="I364" s="182" t="s">
        <v>27</v>
      </c>
      <c r="J364" s="182"/>
      <c r="K364" s="193">
        <f t="shared" si="43"/>
        <v>1</v>
      </c>
      <c r="L364" s="193" t="s">
        <v>233</v>
      </c>
      <c r="M364" s="193"/>
      <c r="N364" s="193" t="s">
        <v>195</v>
      </c>
      <c r="O364" s="193"/>
      <c r="P364" s="193" t="s">
        <v>233</v>
      </c>
      <c r="Q364" s="193" t="s">
        <v>233</v>
      </c>
      <c r="R364" s="193"/>
      <c r="S364" s="193" t="s">
        <v>31</v>
      </c>
      <c r="T364" s="194">
        <v>44400</v>
      </c>
      <c r="U364" s="193" t="s">
        <v>195</v>
      </c>
      <c r="V364" s="193"/>
      <c r="W364" s="193" t="s">
        <v>233</v>
      </c>
      <c r="X364" s="218" t="s">
        <v>687</v>
      </c>
      <c r="Y364" s="188"/>
      <c r="Z364" s="219" t="s">
        <v>531</v>
      </c>
      <c r="AA364" s="218" t="s">
        <v>688</v>
      </c>
    </row>
    <row r="365" spans="1:27" ht="15" hidden="1" customHeight="1" x14ac:dyDescent="0.3">
      <c r="A365" s="178">
        <f t="shared" si="44"/>
        <v>355</v>
      </c>
      <c r="B365" s="179">
        <v>94504000</v>
      </c>
      <c r="C365" s="180">
        <v>1.7490000000000001</v>
      </c>
      <c r="D365" s="180">
        <v>1.87</v>
      </c>
      <c r="E365" s="181">
        <f t="shared" si="42"/>
        <v>0.121</v>
      </c>
      <c r="F365" s="180" t="s">
        <v>26</v>
      </c>
      <c r="G365" s="182" t="s">
        <v>27</v>
      </c>
      <c r="H365" s="182"/>
      <c r="I365" s="180">
        <v>6</v>
      </c>
      <c r="J365" s="180" t="s">
        <v>232</v>
      </c>
      <c r="K365" s="183">
        <f t="shared" si="43"/>
        <v>1</v>
      </c>
      <c r="L365" s="183" t="s">
        <v>233</v>
      </c>
      <c r="M365" s="183">
        <f>IF(L365="y",1,IF(L365="n/a",1,0))</f>
        <v>1</v>
      </c>
      <c r="N365" s="183" t="s">
        <v>233</v>
      </c>
      <c r="O365" s="183">
        <f>IF(N365="y",1,IF(N365="n/a",1,0))</f>
        <v>1</v>
      </c>
      <c r="P365" s="183" t="s">
        <v>233</v>
      </c>
      <c r="Q365" s="183" t="s">
        <v>233</v>
      </c>
      <c r="R365" s="183">
        <f>IF(Q365="y",1,IF(Q365="n/a",1,0))</f>
        <v>1</v>
      </c>
      <c r="S365" s="183" t="s">
        <v>31</v>
      </c>
      <c r="T365" s="184">
        <v>44400</v>
      </c>
      <c r="U365" s="183" t="s">
        <v>233</v>
      </c>
      <c r="V365" s="183">
        <f t="shared" si="41"/>
        <v>1</v>
      </c>
      <c r="W365" s="183" t="s">
        <v>31</v>
      </c>
      <c r="X365" s="219"/>
      <c r="Y365" s="188"/>
      <c r="Z365" s="219"/>
      <c r="AA365" s="219"/>
    </row>
    <row r="366" spans="1:27" ht="28.8" x14ac:dyDescent="0.3">
      <c r="A366" s="178">
        <f t="shared" si="44"/>
        <v>356</v>
      </c>
      <c r="B366" s="179" t="s">
        <v>689</v>
      </c>
      <c r="C366" s="180">
        <v>2.4529999999999998</v>
      </c>
      <c r="D366" s="180">
        <v>3.0539999999999998</v>
      </c>
      <c r="E366" s="181">
        <f t="shared" si="42"/>
        <v>0.60099999999999998</v>
      </c>
      <c r="F366" s="180" t="s">
        <v>26</v>
      </c>
      <c r="G366" s="182" t="s">
        <v>27</v>
      </c>
      <c r="H366" s="182"/>
      <c r="I366" s="180">
        <v>6</v>
      </c>
      <c r="J366" s="180" t="s">
        <v>232</v>
      </c>
      <c r="K366" s="183">
        <f t="shared" si="43"/>
        <v>1</v>
      </c>
      <c r="L366" s="183" t="s">
        <v>233</v>
      </c>
      <c r="M366" s="183">
        <f>IF(L366="Y",1,IF(L366="n/a",1,0))</f>
        <v>1</v>
      </c>
      <c r="N366" s="183" t="s">
        <v>195</v>
      </c>
      <c r="O366" s="183">
        <f>IF(N366="Y",1,IF(N366="n/a",1,0))</f>
        <v>0</v>
      </c>
      <c r="P366" s="183" t="s">
        <v>233</v>
      </c>
      <c r="Q366" s="183" t="s">
        <v>233</v>
      </c>
      <c r="R366" s="183">
        <f>IF(Q366="Y",1,IF(Q366="n/a",1,0))</f>
        <v>1</v>
      </c>
      <c r="S366" s="183" t="s">
        <v>31</v>
      </c>
      <c r="T366" s="184">
        <v>44400</v>
      </c>
      <c r="U366" s="183" t="s">
        <v>195</v>
      </c>
      <c r="V366" s="183">
        <f t="shared" si="41"/>
        <v>0</v>
      </c>
      <c r="W366" s="183" t="s">
        <v>233</v>
      </c>
      <c r="X366" s="219" t="s">
        <v>690</v>
      </c>
      <c r="Y366" s="196"/>
      <c r="Z366" s="219" t="s">
        <v>531</v>
      </c>
      <c r="AA366" s="218" t="s">
        <v>683</v>
      </c>
    </row>
    <row r="367" spans="1:27" hidden="1" x14ac:dyDescent="0.3">
      <c r="A367" s="178">
        <f t="shared" si="44"/>
        <v>357</v>
      </c>
      <c r="B367" s="179" t="s">
        <v>689</v>
      </c>
      <c r="C367" s="180">
        <v>3.8450000000000002</v>
      </c>
      <c r="D367" s="180">
        <v>4.1760000000000002</v>
      </c>
      <c r="E367" s="181">
        <f t="shared" si="42"/>
        <v>0.33099999999999996</v>
      </c>
      <c r="F367" s="180" t="s">
        <v>32</v>
      </c>
      <c r="G367" s="180">
        <v>6</v>
      </c>
      <c r="H367" s="180" t="s">
        <v>232</v>
      </c>
      <c r="I367" s="182" t="s">
        <v>27</v>
      </c>
      <c r="J367" s="182"/>
      <c r="K367" s="183">
        <f t="shared" si="43"/>
        <v>1</v>
      </c>
      <c r="L367" s="183" t="s">
        <v>233</v>
      </c>
      <c r="M367" s="183">
        <f t="shared" ref="M367:M370" si="45">IF(L367="Y",1,IF(L367="n/a",1,0))</f>
        <v>1</v>
      </c>
      <c r="N367" s="183" t="s">
        <v>233</v>
      </c>
      <c r="O367" s="183">
        <f t="shared" ref="O367:O370" si="46">IF(N367="Y",1,IF(N367="n/a",1,0))</f>
        <v>1</v>
      </c>
      <c r="P367" s="183" t="s">
        <v>195</v>
      </c>
      <c r="Q367" s="183" t="s">
        <v>31</v>
      </c>
      <c r="R367" s="183">
        <f t="shared" ref="R367:R370" si="47">IF(Q367="Y",1,IF(Q367="n/a",1,0))</f>
        <v>1</v>
      </c>
      <c r="S367" s="183" t="s">
        <v>31</v>
      </c>
      <c r="T367" s="184">
        <v>44400</v>
      </c>
      <c r="U367" s="183" t="s">
        <v>233</v>
      </c>
      <c r="V367" s="183">
        <f t="shared" si="41"/>
        <v>1</v>
      </c>
      <c r="W367" s="183" t="s">
        <v>233</v>
      </c>
      <c r="X367" s="219"/>
      <c r="Y367" s="219"/>
      <c r="Z367" s="219"/>
      <c r="AA367" s="219"/>
    </row>
    <row r="368" spans="1:27" hidden="1" x14ac:dyDescent="0.3">
      <c r="A368" s="178">
        <f t="shared" si="44"/>
        <v>358</v>
      </c>
      <c r="B368" s="179" t="s">
        <v>689</v>
      </c>
      <c r="C368" s="180">
        <v>4.8609999999999998</v>
      </c>
      <c r="D368" s="180">
        <v>5.08</v>
      </c>
      <c r="E368" s="181">
        <f t="shared" si="42"/>
        <v>0.21900000000000031</v>
      </c>
      <c r="F368" s="180" t="s">
        <v>32</v>
      </c>
      <c r="G368" s="180">
        <v>8</v>
      </c>
      <c r="H368" s="180" t="s">
        <v>236</v>
      </c>
      <c r="I368" s="182" t="s">
        <v>27</v>
      </c>
      <c r="J368" s="182"/>
      <c r="K368" s="183">
        <f t="shared" si="43"/>
        <v>1</v>
      </c>
      <c r="L368" s="183" t="s">
        <v>31</v>
      </c>
      <c r="M368" s="183">
        <f t="shared" si="45"/>
        <v>1</v>
      </c>
      <c r="N368" s="183" t="s">
        <v>233</v>
      </c>
      <c r="O368" s="183">
        <f t="shared" si="46"/>
        <v>1</v>
      </c>
      <c r="P368" s="183" t="s">
        <v>195</v>
      </c>
      <c r="Q368" s="183" t="s">
        <v>31</v>
      </c>
      <c r="R368" s="183">
        <f t="shared" si="47"/>
        <v>1</v>
      </c>
      <c r="S368" s="183" t="s">
        <v>31</v>
      </c>
      <c r="T368" s="184">
        <v>44400</v>
      </c>
      <c r="U368" s="183" t="s">
        <v>233</v>
      </c>
      <c r="V368" s="183">
        <f t="shared" si="41"/>
        <v>1</v>
      </c>
      <c r="W368" s="183" t="s">
        <v>233</v>
      </c>
      <c r="X368" s="219"/>
      <c r="Y368" s="219"/>
      <c r="Z368" s="219"/>
      <c r="AA368" s="219"/>
    </row>
    <row r="369" spans="1:28" hidden="1" x14ac:dyDescent="0.3">
      <c r="A369" s="178">
        <f t="shared" si="44"/>
        <v>359</v>
      </c>
      <c r="B369" s="179" t="s">
        <v>689</v>
      </c>
      <c r="C369" s="180">
        <v>6.7649999999999997</v>
      </c>
      <c r="D369" s="180">
        <v>6.91</v>
      </c>
      <c r="E369" s="181">
        <f t="shared" si="42"/>
        <v>0.14500000000000046</v>
      </c>
      <c r="F369" s="180" t="s">
        <v>26</v>
      </c>
      <c r="G369" s="182" t="s">
        <v>27</v>
      </c>
      <c r="H369" s="182"/>
      <c r="I369" s="180">
        <v>5</v>
      </c>
      <c r="J369" s="180" t="s">
        <v>239</v>
      </c>
      <c r="K369" s="183">
        <f t="shared" si="43"/>
        <v>1</v>
      </c>
      <c r="L369" s="183" t="s">
        <v>233</v>
      </c>
      <c r="M369" s="183">
        <f t="shared" si="45"/>
        <v>1</v>
      </c>
      <c r="N369" s="183" t="s">
        <v>233</v>
      </c>
      <c r="O369" s="183">
        <f t="shared" si="46"/>
        <v>1</v>
      </c>
      <c r="P369" s="183" t="s">
        <v>195</v>
      </c>
      <c r="Q369" s="183" t="s">
        <v>31</v>
      </c>
      <c r="R369" s="183">
        <f t="shared" si="47"/>
        <v>1</v>
      </c>
      <c r="S369" s="183" t="s">
        <v>31</v>
      </c>
      <c r="T369" s="184">
        <v>44400</v>
      </c>
      <c r="U369" s="183" t="s">
        <v>233</v>
      </c>
      <c r="V369" s="183">
        <f t="shared" si="41"/>
        <v>1</v>
      </c>
      <c r="W369" s="183" t="s">
        <v>233</v>
      </c>
      <c r="X369" s="219"/>
      <c r="Y369" s="219"/>
      <c r="Z369" s="219"/>
      <c r="AA369" s="219"/>
    </row>
    <row r="370" spans="1:28" hidden="1" x14ac:dyDescent="0.3">
      <c r="A370" s="178">
        <f t="shared" si="44"/>
        <v>360</v>
      </c>
      <c r="B370" s="179" t="s">
        <v>689</v>
      </c>
      <c r="C370" s="180">
        <v>9.9499999999999993</v>
      </c>
      <c r="D370" s="180">
        <v>10.119999999999999</v>
      </c>
      <c r="E370" s="181">
        <f t="shared" si="42"/>
        <v>0.16999999999999993</v>
      </c>
      <c r="F370" s="180" t="s">
        <v>32</v>
      </c>
      <c r="G370" s="180">
        <v>5</v>
      </c>
      <c r="H370" s="180" t="s">
        <v>232</v>
      </c>
      <c r="I370" s="182" t="s">
        <v>27</v>
      </c>
      <c r="J370" s="182"/>
      <c r="K370" s="183">
        <f t="shared" si="43"/>
        <v>1</v>
      </c>
      <c r="L370" s="183" t="s">
        <v>233</v>
      </c>
      <c r="M370" s="183">
        <f t="shared" si="45"/>
        <v>1</v>
      </c>
      <c r="N370" s="183" t="s">
        <v>233</v>
      </c>
      <c r="O370" s="183">
        <f t="shared" si="46"/>
        <v>1</v>
      </c>
      <c r="P370" s="183" t="s">
        <v>233</v>
      </c>
      <c r="Q370" s="183" t="s">
        <v>233</v>
      </c>
      <c r="R370" s="183">
        <f t="shared" si="47"/>
        <v>1</v>
      </c>
      <c r="S370" s="183" t="s">
        <v>31</v>
      </c>
      <c r="T370" s="184">
        <v>44400</v>
      </c>
      <c r="U370" s="183" t="s">
        <v>233</v>
      </c>
      <c r="V370" s="183">
        <f t="shared" si="41"/>
        <v>1</v>
      </c>
      <c r="W370" s="183" t="s">
        <v>31</v>
      </c>
      <c r="X370" s="219"/>
      <c r="Y370" s="219"/>
      <c r="Z370" s="219"/>
      <c r="AA370" s="219"/>
    </row>
    <row r="371" spans="1:28" x14ac:dyDescent="0.3">
      <c r="J371" s="242" t="s">
        <v>8</v>
      </c>
      <c r="K371" s="243"/>
      <c r="L371" s="243"/>
      <c r="M371" s="243"/>
      <c r="N371" s="243"/>
      <c r="O371" s="243"/>
      <c r="P371" s="243"/>
      <c r="Q371" s="243"/>
      <c r="R371" s="243"/>
      <c r="S371" s="243"/>
      <c r="T371" s="243"/>
      <c r="U371" s="243"/>
    </row>
    <row r="372" spans="1:28" x14ac:dyDescent="0.3">
      <c r="I372" s="244" t="s">
        <v>350</v>
      </c>
      <c r="J372" s="245"/>
      <c r="K372" s="246"/>
      <c r="L372" s="247" t="s">
        <v>17</v>
      </c>
      <c r="M372" s="248"/>
      <c r="N372" s="249" t="s">
        <v>18</v>
      </c>
      <c r="O372" s="250"/>
      <c r="P372" s="247"/>
      <c r="Q372" s="247" t="s">
        <v>20</v>
      </c>
      <c r="R372" s="248"/>
      <c r="S372" s="251"/>
      <c r="T372" s="252"/>
      <c r="U372" s="253" t="s">
        <v>47</v>
      </c>
    </row>
    <row r="373" spans="1:28" x14ac:dyDescent="0.3">
      <c r="E373" s="254" t="s">
        <v>35</v>
      </c>
      <c r="I373" s="255"/>
      <c r="J373" s="256"/>
      <c r="K373" s="257"/>
      <c r="L373" s="258"/>
      <c r="M373" s="259"/>
      <c r="N373" s="258"/>
      <c r="O373" s="259"/>
      <c r="P373" s="258"/>
      <c r="Q373" s="258"/>
      <c r="R373" s="259"/>
      <c r="S373" s="260"/>
      <c r="T373" s="261"/>
      <c r="U373" s="258"/>
    </row>
    <row r="374" spans="1:28" customFormat="1" x14ac:dyDescent="0.3">
      <c r="A374" s="141"/>
      <c r="B374" s="140"/>
      <c r="C374" s="140"/>
      <c r="D374" s="140"/>
      <c r="E374" s="157">
        <f>SUM(E11:E370)</f>
        <v>100.90399999999995</v>
      </c>
      <c r="F374" s="140"/>
      <c r="G374" s="140"/>
      <c r="H374" s="262" t="s">
        <v>8</v>
      </c>
      <c r="I374" s="140"/>
      <c r="J374" s="263">
        <f>J375/J376</f>
        <v>0.96388888888888891</v>
      </c>
      <c r="K374" s="264"/>
      <c r="L374" s="263">
        <f>L375/L376</f>
        <v>0.96388888888888891</v>
      </c>
      <c r="M374" s="264"/>
      <c r="N374" s="263">
        <f>N375/N376</f>
        <v>0.80277777777777781</v>
      </c>
      <c r="O374" s="140"/>
      <c r="P374" s="140"/>
      <c r="Q374" s="263">
        <f>Q375/Q376</f>
        <v>0.96111111111111114</v>
      </c>
      <c r="R374" s="140"/>
      <c r="S374" s="140"/>
      <c r="T374" s="150"/>
      <c r="U374" s="263">
        <f>U375/U376</f>
        <v>0.78888888888888886</v>
      </c>
      <c r="X374" s="140"/>
      <c r="Y374" s="140"/>
      <c r="Z374" s="140"/>
      <c r="AA374" s="140"/>
      <c r="AB374" s="140"/>
    </row>
    <row r="375" spans="1:28" customFormat="1" x14ac:dyDescent="0.3">
      <c r="A375" s="141"/>
      <c r="B375" s="140"/>
      <c r="C375" s="140"/>
      <c r="D375" s="140"/>
      <c r="E375" s="140"/>
      <c r="F375" s="140"/>
      <c r="G375" s="140"/>
      <c r="H375" s="262" t="s">
        <v>351</v>
      </c>
      <c r="I375" s="140"/>
      <c r="J375" s="140">
        <f>SUM(K11:K370)</f>
        <v>347</v>
      </c>
      <c r="K375" s="140"/>
      <c r="L375" s="140">
        <f>SUM(M11:M370)</f>
        <v>347</v>
      </c>
      <c r="M375" s="140"/>
      <c r="N375" s="140">
        <f>SUM(O11:O370)</f>
        <v>289</v>
      </c>
      <c r="O375" s="140"/>
      <c r="P375" s="140"/>
      <c r="Q375" s="140">
        <f>SUM(R11:R370)</f>
        <v>346</v>
      </c>
      <c r="R375" s="140"/>
      <c r="S375" s="140"/>
      <c r="T375" s="150"/>
      <c r="U375" s="140">
        <f>SUM(V11:V370)</f>
        <v>284</v>
      </c>
      <c r="X375" s="140"/>
      <c r="Y375" s="140"/>
      <c r="Z375" s="140"/>
      <c r="AA375" s="140"/>
      <c r="AB375" s="140"/>
    </row>
    <row r="376" spans="1:28" customFormat="1" x14ac:dyDescent="0.3">
      <c r="A376" s="141"/>
      <c r="B376" s="140"/>
      <c r="C376" s="140"/>
      <c r="D376" s="140"/>
      <c r="E376" s="140"/>
      <c r="F376" s="140"/>
      <c r="G376" s="140"/>
      <c r="H376" s="262" t="s">
        <v>352</v>
      </c>
      <c r="I376" s="140"/>
      <c r="J376" s="140">
        <f>ROWS(K11:K370)</f>
        <v>360</v>
      </c>
      <c r="K376" s="140"/>
      <c r="L376" s="140">
        <f>ROWS(M11:M370)</f>
        <v>360</v>
      </c>
      <c r="M376" s="140"/>
      <c r="N376" s="140">
        <f>ROWS(O11:O370)</f>
        <v>360</v>
      </c>
      <c r="O376" s="140"/>
      <c r="P376" s="140"/>
      <c r="Q376" s="140">
        <f>ROWS(R11:R370)</f>
        <v>360</v>
      </c>
      <c r="R376" s="140"/>
      <c r="S376" s="140"/>
      <c r="T376" s="150"/>
      <c r="U376" s="140">
        <f>ROWS(V11:V370)</f>
        <v>360</v>
      </c>
      <c r="X376" s="140"/>
      <c r="Y376" s="140"/>
      <c r="Z376" s="140"/>
      <c r="AA376" s="140"/>
      <c r="AB376" s="140"/>
    </row>
  </sheetData>
  <mergeCells count="33">
    <mergeCell ref="Y38:Y69"/>
    <mergeCell ref="Y168:Y209"/>
    <mergeCell ref="Y336:Y366"/>
    <mergeCell ref="L372:L373"/>
    <mergeCell ref="N372:N373"/>
    <mergeCell ref="P372:P373"/>
    <mergeCell ref="Q372:Q373"/>
    <mergeCell ref="S372:S373"/>
    <mergeCell ref="T372:T373"/>
    <mergeCell ref="U372:U373"/>
    <mergeCell ref="W9:W10"/>
    <mergeCell ref="X9:X10"/>
    <mergeCell ref="Y9:Y10"/>
    <mergeCell ref="Z9:Z10"/>
    <mergeCell ref="AA9:AA10"/>
    <mergeCell ref="X11:X18"/>
    <mergeCell ref="AA11:AA18"/>
    <mergeCell ref="N9:N10"/>
    <mergeCell ref="P9:P10"/>
    <mergeCell ref="Q9:Q10"/>
    <mergeCell ref="S9:S10"/>
    <mergeCell ref="T9:T10"/>
    <mergeCell ref="U9:U10"/>
    <mergeCell ref="J2:AA5"/>
    <mergeCell ref="A9:A10"/>
    <mergeCell ref="B9:B10"/>
    <mergeCell ref="C9:C10"/>
    <mergeCell ref="D9:D10"/>
    <mergeCell ref="E9:E10"/>
    <mergeCell ref="F9:F10"/>
    <mergeCell ref="G9:H9"/>
    <mergeCell ref="I9:J9"/>
    <mergeCell ref="L9:L10"/>
  </mergeCells>
  <conditionalFormatting sqref="G11:G370">
    <cfRule type="cellIs" dxfId="19" priority="10" operator="lessThan">
      <formula>5</formula>
    </cfRule>
  </conditionalFormatting>
  <conditionalFormatting sqref="I11:I370">
    <cfRule type="cellIs" dxfId="18" priority="9" operator="lessThan">
      <formula>5</formula>
    </cfRule>
  </conditionalFormatting>
  <conditionalFormatting sqref="K11:K370">
    <cfRule type="cellIs" dxfId="17" priority="18" operator="equal">
      <formula>0</formula>
    </cfRule>
  </conditionalFormatting>
  <conditionalFormatting sqref="L11:L347 L350:L370">
    <cfRule type="cellIs" dxfId="16" priority="13" operator="equal">
      <formula>"n"</formula>
    </cfRule>
  </conditionalFormatting>
  <conditionalFormatting sqref="M11:M370">
    <cfRule type="cellIs" dxfId="15" priority="17" operator="equal">
      <formula>0</formula>
    </cfRule>
  </conditionalFormatting>
  <conditionalFormatting sqref="N11:N347">
    <cfRule type="cellIs" dxfId="14" priority="5" operator="equal">
      <formula>"n"</formula>
    </cfRule>
  </conditionalFormatting>
  <conditionalFormatting sqref="N350:N370">
    <cfRule type="cellIs" dxfId="13" priority="12" operator="equal">
      <formula>"n"</formula>
    </cfRule>
  </conditionalFormatting>
  <conditionalFormatting sqref="O11:O370">
    <cfRule type="cellIs" dxfId="12" priority="16" operator="equal">
      <formula>0</formula>
    </cfRule>
  </conditionalFormatting>
  <conditionalFormatting sqref="P261">
    <cfRule type="cellIs" dxfId="11" priority="8" operator="equal">
      <formula>"n"</formula>
    </cfRule>
  </conditionalFormatting>
  <conditionalFormatting sqref="P326">
    <cfRule type="cellIs" dxfId="10" priority="4" operator="equal">
      <formula>"n"</formula>
    </cfRule>
  </conditionalFormatting>
  <conditionalFormatting sqref="Q11:Q333">
    <cfRule type="cellIs" dxfId="9" priority="3" operator="equal">
      <formula>"n"</formula>
    </cfRule>
  </conditionalFormatting>
  <conditionalFormatting sqref="Q336:Q347 Q350:Q370">
    <cfRule type="cellIs" dxfId="8" priority="11" operator="equal">
      <formula>"n"</formula>
    </cfRule>
  </conditionalFormatting>
  <conditionalFormatting sqref="R11:R370">
    <cfRule type="cellIs" dxfId="7" priority="15" operator="equal">
      <formula>0</formula>
    </cfRule>
  </conditionalFormatting>
  <conditionalFormatting sqref="S261">
    <cfRule type="cellIs" dxfId="6" priority="7" operator="equal">
      <formula>"n"</formula>
    </cfRule>
  </conditionalFormatting>
  <conditionalFormatting sqref="U11:U333">
    <cfRule type="cellIs" dxfId="5" priority="2" operator="equal">
      <formula>"n"</formula>
    </cfRule>
  </conditionalFormatting>
  <conditionalFormatting sqref="U336:U347">
    <cfRule type="cellIs" dxfId="4" priority="20" operator="equal">
      <formula>"n"</formula>
    </cfRule>
  </conditionalFormatting>
  <conditionalFormatting sqref="U350:U370">
    <cfRule type="cellIs" dxfId="3" priority="19" operator="equal">
      <formula>"n"</formula>
    </cfRule>
  </conditionalFormatting>
  <conditionalFormatting sqref="V11:V370">
    <cfRule type="cellIs" dxfId="2" priority="14" operator="equal">
      <formula>0</formula>
    </cfRule>
  </conditionalFormatting>
  <conditionalFormatting sqref="W261">
    <cfRule type="cellIs" dxfId="1" priority="6" operator="equal">
      <formula>"n"</formula>
    </cfRule>
  </conditionalFormatting>
  <conditionalFormatting sqref="W326">
    <cfRule type="cellIs" dxfId="0" priority="1" operator="equal">
      <formula>"n"</formula>
    </cfRule>
  </conditionalFormatting>
  <pageMargins left="0.25" right="0.25" top="1" bottom="0.75" header="0.3" footer="0.3"/>
  <pageSetup scale="45" fitToWidth="0" fitToHeight="0" orientation="portrait" r:id="rId1"/>
  <headerFooter>
    <oddFooter>&amp;L&amp;14Page &amp;P / &amp;N&amp;C&amp;"-,Bold"&amp;18Attachment
&amp;F:  &amp;A&amp;R&amp;14&amp;D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AAC0-9C42-4C5D-972B-7ECD4310C259}">
  <sheetPr filterMode="1"/>
  <dimension ref="A1:AE347"/>
  <sheetViews>
    <sheetView view="pageBreakPreview" zoomScale="70" zoomScaleNormal="90" zoomScaleSheetLayoutView="70" workbookViewId="0">
      <pane xSplit="1" ySplit="10" topLeftCell="B35" activePane="bottomRight" state="frozen"/>
      <selection pane="topRight" activeCell="B1" sqref="B1"/>
      <selection pane="bottomLeft" activeCell="A10" sqref="A10"/>
      <selection pane="bottomRight"/>
    </sheetView>
  </sheetViews>
  <sheetFormatPr defaultColWidth="18.6640625" defaultRowHeight="14.4" x14ac:dyDescent="0.3"/>
  <cols>
    <col min="1" max="1" width="5" style="8" customWidth="1"/>
    <col min="2" max="2" width="11.33203125" style="7" bestFit="1" customWidth="1"/>
    <col min="3" max="3" width="11.44140625" style="7" customWidth="1"/>
    <col min="4" max="4" width="11.44140625" style="7" bestFit="1" customWidth="1"/>
    <col min="5" max="5" width="11.44140625" style="7" customWidth="1"/>
    <col min="6" max="6" width="8" style="7" bestFit="1" customWidth="1"/>
    <col min="7" max="10" width="8.44140625" style="7" customWidth="1"/>
    <col min="11" max="11" width="8.44140625" style="7" hidden="1" customWidth="1"/>
    <col min="12" max="12" width="8.44140625" style="7" customWidth="1"/>
    <col min="13" max="13" width="8.44140625" style="7" hidden="1" customWidth="1"/>
    <col min="14" max="14" width="8.44140625" style="7" customWidth="1"/>
    <col min="15" max="15" width="8.44140625" style="7" hidden="1" customWidth="1"/>
    <col min="16" max="17" width="8.44140625" style="7" customWidth="1"/>
    <col min="18" max="18" width="8.44140625" style="7" hidden="1" customWidth="1"/>
    <col min="19" max="19" width="8.44140625" style="7" customWidth="1"/>
    <col min="20" max="20" width="12.33203125" style="17" bestFit="1" customWidth="1"/>
    <col min="21" max="21" width="9.6640625" style="7" customWidth="1"/>
    <col min="22" max="22" width="8.44140625" hidden="1" customWidth="1"/>
    <col min="23" max="23" width="5.6640625" customWidth="1"/>
    <col min="24" max="24" width="66.6640625" style="7" customWidth="1"/>
    <col min="25" max="25" width="26.33203125" customWidth="1"/>
    <col min="26" max="26" width="35.5546875" customWidth="1"/>
    <col min="27" max="27" width="5.6640625" customWidth="1"/>
    <col min="28" max="28" width="66.6640625" style="7" hidden="1" customWidth="1"/>
    <col min="29" max="29" width="66.6640625" style="7" customWidth="1"/>
    <col min="30" max="30" width="6.6640625" style="7" bestFit="1" customWidth="1"/>
    <col min="31" max="31" width="18.6640625" style="7" customWidth="1"/>
    <col min="32" max="16384" width="18.6640625" style="7"/>
  </cols>
  <sheetData>
    <row r="1" spans="1:29" ht="31.2" x14ac:dyDescent="0.3">
      <c r="A1" s="4" t="s">
        <v>43</v>
      </c>
      <c r="B1" s="5"/>
      <c r="C1" s="5"/>
      <c r="D1" s="5"/>
      <c r="E1" s="5"/>
      <c r="F1" s="5"/>
      <c r="G1" s="5"/>
      <c r="H1" s="5"/>
      <c r="I1" s="5"/>
      <c r="J1" s="5"/>
      <c r="K1" s="5"/>
      <c r="L1" s="5"/>
      <c r="M1" s="5"/>
      <c r="N1" s="5"/>
      <c r="O1" s="5"/>
      <c r="P1" s="5"/>
      <c r="Q1" s="5"/>
      <c r="R1" s="5"/>
      <c r="S1" s="5"/>
      <c r="T1" s="5"/>
      <c r="U1" s="5"/>
      <c r="V1" s="6"/>
      <c r="W1" s="6"/>
      <c r="X1" s="5"/>
      <c r="Y1" s="6"/>
      <c r="Z1" s="6"/>
      <c r="AA1" s="6"/>
      <c r="AB1" s="5"/>
      <c r="AC1" s="5"/>
    </row>
    <row r="2" spans="1:29" ht="46.8" x14ac:dyDescent="0.3">
      <c r="B2" s="9" t="s">
        <v>0</v>
      </c>
      <c r="C2" s="9" t="s">
        <v>1</v>
      </c>
      <c r="D2" s="9" t="s">
        <v>2</v>
      </c>
      <c r="E2" s="9" t="s">
        <v>3</v>
      </c>
      <c r="F2" s="9" t="s">
        <v>4</v>
      </c>
      <c r="G2" s="9" t="s">
        <v>5</v>
      </c>
      <c r="H2" s="10" t="s">
        <v>6</v>
      </c>
      <c r="I2" s="10" t="s">
        <v>7</v>
      </c>
      <c r="J2" s="131" t="str">
        <f>CONCATENATE("District ",B3," has a population of ",C3," unique sidewalk segments (",ROUND('[1]SamplesOn-RawData'!H1,1)," miles) with a sample size of ",D3," sidewalks segments (",ROUND($E$8,1)," miles). We are ",E3*100,"% confident that all of District ",B3," is between ",ROUND(H3*100,1),"% and ",ROUND(I3*100,1),"% correct.")</f>
        <v>District 6 has a population of 1943 unique sidewalk segments (667.3 miles) with a sample size of 321 sidewalks segments (108.3 miles). We are 95% confident that all of District 6 is between 77.7% and 87.7% correct.</v>
      </c>
      <c r="K2" s="131"/>
      <c r="L2" s="131"/>
      <c r="M2" s="131"/>
      <c r="N2" s="131"/>
      <c r="O2" s="131"/>
      <c r="P2" s="131"/>
      <c r="Q2" s="132"/>
      <c r="R2" s="132"/>
      <c r="S2" s="132"/>
      <c r="T2" s="132"/>
      <c r="U2" s="132"/>
      <c r="V2" s="132"/>
      <c r="W2" s="132"/>
      <c r="X2" s="132"/>
      <c r="Y2" s="132"/>
      <c r="Z2" s="132"/>
      <c r="AA2" s="132"/>
      <c r="AB2" s="132"/>
      <c r="AC2" s="11"/>
    </row>
    <row r="3" spans="1:29" ht="15.6" x14ac:dyDescent="0.3">
      <c r="B3" s="12">
        <v>6</v>
      </c>
      <c r="C3" s="12">
        <f>[1]SampleSizeCalc!G8</f>
        <v>1943</v>
      </c>
      <c r="D3" s="13">
        <f>[1]SampleSizeCalc!$G$10</f>
        <v>321</v>
      </c>
      <c r="E3" s="14">
        <f>[1]SampleSizeCalc!$G$6</f>
        <v>0.95</v>
      </c>
      <c r="F3" s="15">
        <f>[1]SampleSizeCalc!$G$12</f>
        <v>0.05</v>
      </c>
      <c r="G3" s="16">
        <f>U8</f>
        <v>0.82727272727272727</v>
      </c>
      <c r="H3" s="15">
        <f>G3-F3</f>
        <v>0.77727272727272723</v>
      </c>
      <c r="I3" s="15">
        <f>G3+F3</f>
        <v>0.87727272727272732</v>
      </c>
      <c r="J3" s="131"/>
      <c r="K3" s="131"/>
      <c r="L3" s="131"/>
      <c r="M3" s="131"/>
      <c r="N3" s="131"/>
      <c r="O3" s="131"/>
      <c r="P3" s="131"/>
      <c r="Q3" s="132"/>
      <c r="R3" s="132"/>
      <c r="S3" s="132"/>
      <c r="T3" s="132"/>
      <c r="U3" s="132"/>
      <c r="V3" s="132"/>
      <c r="W3" s="132"/>
      <c r="X3" s="132"/>
      <c r="Y3" s="132"/>
      <c r="Z3" s="132"/>
      <c r="AA3" s="132"/>
      <c r="AB3" s="132"/>
      <c r="AC3" s="11"/>
    </row>
    <row r="4" spans="1:29" x14ac:dyDescent="0.3">
      <c r="J4" s="132"/>
      <c r="K4" s="132"/>
      <c r="L4" s="132"/>
      <c r="M4" s="132"/>
      <c r="N4" s="132"/>
      <c r="O4" s="132"/>
      <c r="P4" s="132"/>
      <c r="Q4" s="132"/>
      <c r="R4" s="132"/>
      <c r="S4" s="132"/>
      <c r="T4" s="132"/>
      <c r="U4" s="132"/>
      <c r="V4" s="132"/>
      <c r="W4" s="132"/>
      <c r="X4" s="132"/>
      <c r="Y4" s="132"/>
      <c r="Z4" s="132"/>
      <c r="AA4" s="132"/>
      <c r="AB4" s="132"/>
      <c r="AC4" s="11"/>
    </row>
    <row r="5" spans="1:29" x14ac:dyDescent="0.3">
      <c r="J5" s="132"/>
      <c r="K5" s="132"/>
      <c r="L5" s="132"/>
      <c r="M5" s="132"/>
      <c r="N5" s="132"/>
      <c r="O5" s="132"/>
      <c r="P5" s="132"/>
      <c r="Q5" s="132"/>
      <c r="R5" s="132"/>
      <c r="S5" s="132"/>
      <c r="T5" s="132"/>
      <c r="U5" s="132"/>
      <c r="V5" s="132"/>
      <c r="W5" s="132"/>
      <c r="X5" s="132"/>
      <c r="Y5" s="132"/>
      <c r="Z5" s="132"/>
      <c r="AA5" s="132"/>
      <c r="AB5" s="132"/>
      <c r="AC5" s="11"/>
    </row>
    <row r="6" spans="1:29" ht="15" thickBot="1" x14ac:dyDescent="0.35"/>
    <row r="7" spans="1:29" ht="43.8" thickBot="1" x14ac:dyDescent="0.35">
      <c r="B7" s="18"/>
      <c r="C7" s="18"/>
      <c r="D7" s="18"/>
      <c r="E7" s="19" t="s">
        <v>44</v>
      </c>
      <c r="I7" s="20" t="s">
        <v>8</v>
      </c>
      <c r="J7" s="21"/>
      <c r="K7" s="21"/>
      <c r="L7" s="21"/>
      <c r="M7" s="21"/>
      <c r="N7" s="21"/>
      <c r="O7" s="21"/>
      <c r="P7" s="21"/>
      <c r="Q7" s="21"/>
      <c r="R7" s="21"/>
      <c r="S7" s="21"/>
      <c r="T7" s="21"/>
      <c r="U7" s="22"/>
      <c r="X7" s="7" t="s">
        <v>45</v>
      </c>
      <c r="AB7" s="7" t="s">
        <v>45</v>
      </c>
    </row>
    <row r="8" spans="1:29" ht="33.6" x14ac:dyDescent="0.65">
      <c r="B8" s="23"/>
      <c r="C8" s="23"/>
      <c r="D8" s="23"/>
      <c r="E8" s="24">
        <f>$E$345</f>
        <v>108.27899999999998</v>
      </c>
      <c r="F8" s="18"/>
      <c r="G8" s="18"/>
      <c r="I8" s="25"/>
      <c r="J8" s="26">
        <f>J345</f>
        <v>0.98484848484848486</v>
      </c>
      <c r="K8" s="27"/>
      <c r="L8" s="28">
        <f>L345</f>
        <v>0.98787878787878791</v>
      </c>
      <c r="M8" s="27"/>
      <c r="N8" s="28">
        <f>N345</f>
        <v>0.83333333333333337</v>
      </c>
      <c r="O8" s="17"/>
      <c r="P8" s="25"/>
      <c r="Q8" s="28">
        <f>Q345</f>
        <v>0.96969696969696972</v>
      </c>
      <c r="R8" s="17"/>
      <c r="S8" s="25"/>
      <c r="T8" s="25"/>
      <c r="U8" s="28">
        <f>U345</f>
        <v>0.82727272727272727</v>
      </c>
      <c r="X8" s="29" t="s">
        <v>46</v>
      </c>
      <c r="AB8" s="29" t="s">
        <v>46</v>
      </c>
      <c r="AC8" s="29"/>
    </row>
    <row r="9" spans="1:29" x14ac:dyDescent="0.3">
      <c r="A9" s="133" t="s">
        <v>9</v>
      </c>
      <c r="B9" s="120" t="s">
        <v>10</v>
      </c>
      <c r="C9" s="135" t="s">
        <v>11</v>
      </c>
      <c r="D9" s="135" t="s">
        <v>12</v>
      </c>
      <c r="E9" s="135" t="s">
        <v>13</v>
      </c>
      <c r="F9" s="120" t="s">
        <v>14</v>
      </c>
      <c r="G9" s="120" t="s">
        <v>15</v>
      </c>
      <c r="H9" s="136"/>
      <c r="I9" s="120" t="s">
        <v>16</v>
      </c>
      <c r="J9" s="136"/>
      <c r="K9" s="31"/>
      <c r="L9" s="137" t="s">
        <v>17</v>
      </c>
      <c r="M9" s="31"/>
      <c r="N9" s="120" t="s">
        <v>18</v>
      </c>
      <c r="O9" s="30"/>
      <c r="P9" s="137" t="s">
        <v>19</v>
      </c>
      <c r="Q9" s="137" t="s">
        <v>20</v>
      </c>
      <c r="R9" s="31"/>
      <c r="S9" s="120" t="s">
        <v>21</v>
      </c>
      <c r="T9" s="120" t="s">
        <v>22</v>
      </c>
      <c r="U9" s="122" t="s">
        <v>47</v>
      </c>
      <c r="V9" s="31"/>
      <c r="W9" s="122" t="s">
        <v>48</v>
      </c>
      <c r="X9" s="116" t="s">
        <v>23</v>
      </c>
      <c r="Y9" s="118" t="s">
        <v>49</v>
      </c>
      <c r="Z9" s="118" t="s">
        <v>50</v>
      </c>
      <c r="AA9" s="32"/>
      <c r="AB9" s="116" t="s">
        <v>23</v>
      </c>
      <c r="AC9" s="33"/>
    </row>
    <row r="10" spans="1:29" hidden="1" x14ac:dyDescent="0.3">
      <c r="A10" s="134"/>
      <c r="B10" s="121"/>
      <c r="C10" s="121"/>
      <c r="D10" s="121"/>
      <c r="E10" s="121"/>
      <c r="F10" s="121"/>
      <c r="G10" s="35" t="s">
        <v>24</v>
      </c>
      <c r="H10" s="35" t="s">
        <v>25</v>
      </c>
      <c r="I10" s="35" t="s">
        <v>24</v>
      </c>
      <c r="J10" s="35" t="s">
        <v>25</v>
      </c>
      <c r="K10" s="34"/>
      <c r="L10" s="121"/>
      <c r="M10" s="34"/>
      <c r="N10" s="121"/>
      <c r="O10" s="34"/>
      <c r="P10" s="121"/>
      <c r="Q10" s="121"/>
      <c r="R10" s="34"/>
      <c r="S10" s="121"/>
      <c r="T10" s="121"/>
      <c r="U10" s="121"/>
      <c r="V10" s="34"/>
      <c r="W10" s="121"/>
      <c r="X10" s="117"/>
      <c r="Y10" s="119"/>
      <c r="Z10" s="119"/>
      <c r="AA10" s="36"/>
      <c r="AB10" s="117"/>
      <c r="AC10" s="37"/>
    </row>
    <row r="11" spans="1:29" hidden="1" x14ac:dyDescent="0.3">
      <c r="A11" s="38">
        <v>1</v>
      </c>
      <c r="B11" s="39">
        <v>87000037</v>
      </c>
      <c r="C11" s="40">
        <v>1.97</v>
      </c>
      <c r="D11" s="40">
        <v>2.105</v>
      </c>
      <c r="E11" s="41">
        <v>0.13500000000000001</v>
      </c>
      <c r="F11" s="40" t="s">
        <v>32</v>
      </c>
      <c r="G11" s="40">
        <v>6</v>
      </c>
      <c r="H11" s="40" t="s">
        <v>31</v>
      </c>
      <c r="I11" s="42" t="s">
        <v>27</v>
      </c>
      <c r="J11" s="42"/>
      <c r="K11" s="43">
        <f>IF($F11="L",IF(G11&gt;=5,1,0),IF($F11="R",IF($I11&gt;=5,1,0),0))</f>
        <v>1</v>
      </c>
      <c r="L11" s="43" t="s">
        <v>31</v>
      </c>
      <c r="M11" s="43">
        <f>IF(L11="Y",1,IF(L11="n/a",1,0))</f>
        <v>1</v>
      </c>
      <c r="N11" s="43" t="s">
        <v>31</v>
      </c>
      <c r="O11" s="43">
        <f>IF(N11="Y",1,IF(N11="n/a",1,0))</f>
        <v>1</v>
      </c>
      <c r="P11" s="43" t="s">
        <v>31</v>
      </c>
      <c r="Q11" s="43" t="s">
        <v>31</v>
      </c>
      <c r="R11" s="43">
        <f>IF(Q11="Y",1,IF(Q11="n/a",1,0))</f>
        <v>1</v>
      </c>
      <c r="S11" s="43" t="s">
        <v>31</v>
      </c>
      <c r="T11" s="44">
        <v>44403</v>
      </c>
      <c r="U11" s="43" t="s">
        <v>31</v>
      </c>
      <c r="V11" s="43">
        <f>IF(U11="Y",1,IF(U11="n/a",1,0))</f>
        <v>1</v>
      </c>
      <c r="W11" s="43" t="s">
        <v>31</v>
      </c>
      <c r="X11" s="45" t="s">
        <v>51</v>
      </c>
      <c r="Y11" s="43"/>
      <c r="Z11" s="43"/>
      <c r="AA11" s="43"/>
      <c r="AB11" s="45" t="s">
        <v>51</v>
      </c>
      <c r="AC11" s="46"/>
    </row>
    <row r="12" spans="1:29" hidden="1" x14ac:dyDescent="0.3">
      <c r="A12" s="38">
        <f>A11+1</f>
        <v>2</v>
      </c>
      <c r="B12" s="39" t="s">
        <v>52</v>
      </c>
      <c r="C12" s="40">
        <v>2.105</v>
      </c>
      <c r="D12" s="40">
        <v>3.121</v>
      </c>
      <c r="E12" s="41">
        <v>1.016</v>
      </c>
      <c r="F12" s="40" t="s">
        <v>26</v>
      </c>
      <c r="G12" s="42" t="s">
        <v>27</v>
      </c>
      <c r="H12" s="42"/>
      <c r="I12" s="40">
        <v>5</v>
      </c>
      <c r="J12" s="40" t="s">
        <v>31</v>
      </c>
      <c r="K12" s="43">
        <f t="shared" ref="K12:K75" si="0">IF($F12="L",IF(G12&gt;=5,1,0),IF($F12="R",IF($I12&gt;=5,1,0),0))</f>
        <v>1</v>
      </c>
      <c r="L12" s="43" t="s">
        <v>31</v>
      </c>
      <c r="M12" s="43">
        <f t="shared" ref="M12:M75" si="1">IF(L12="Y",1,IF(L12="n/a",1,0))</f>
        <v>1</v>
      </c>
      <c r="N12" s="43" t="s">
        <v>31</v>
      </c>
      <c r="O12" s="43">
        <f t="shared" ref="O12:O75" si="2">IF(N12="Y",1,IF(N12="n/a",1,0))</f>
        <v>1</v>
      </c>
      <c r="P12" s="43" t="s">
        <v>31</v>
      </c>
      <c r="Q12" s="43" t="s">
        <v>31</v>
      </c>
      <c r="R12" s="43">
        <f t="shared" ref="R12:R75" si="3">IF(Q12="Y",1,IF(Q12="n/a",1,0))</f>
        <v>1</v>
      </c>
      <c r="S12" s="43" t="s">
        <v>31</v>
      </c>
      <c r="T12" s="44">
        <v>44403</v>
      </c>
      <c r="U12" s="43" t="s">
        <v>31</v>
      </c>
      <c r="V12" s="43">
        <f t="shared" ref="V12:V75" si="4">IF(U12="Y",1,IF(U12="n/a",1,0))</f>
        <v>1</v>
      </c>
      <c r="W12" s="43" t="s">
        <v>31</v>
      </c>
      <c r="X12" s="45" t="s">
        <v>51</v>
      </c>
      <c r="Y12" s="43"/>
      <c r="Z12" s="43"/>
      <c r="AA12" s="43"/>
      <c r="AB12" s="45" t="s">
        <v>51</v>
      </c>
      <c r="AC12" s="46"/>
    </row>
    <row r="13" spans="1:29" hidden="1" x14ac:dyDescent="0.3">
      <c r="A13" s="38">
        <f t="shared" ref="A13:A76" si="5">A12+1</f>
        <v>3</v>
      </c>
      <c r="B13" s="39" t="s">
        <v>52</v>
      </c>
      <c r="C13" s="40">
        <v>2.105</v>
      </c>
      <c r="D13" s="40">
        <v>2.1459999999999999</v>
      </c>
      <c r="E13" s="41">
        <v>4.0999999999999925E-2</v>
      </c>
      <c r="F13" s="40" t="s">
        <v>32</v>
      </c>
      <c r="G13" s="40">
        <v>5</v>
      </c>
      <c r="H13" s="40" t="s">
        <v>31</v>
      </c>
      <c r="I13" s="42" t="s">
        <v>27</v>
      </c>
      <c r="J13" s="42"/>
      <c r="K13" s="43">
        <f t="shared" si="0"/>
        <v>1</v>
      </c>
      <c r="L13" s="43" t="s">
        <v>31</v>
      </c>
      <c r="M13" s="43">
        <f t="shared" si="1"/>
        <v>1</v>
      </c>
      <c r="N13" s="43" t="s">
        <v>31</v>
      </c>
      <c r="O13" s="43">
        <f t="shared" si="2"/>
        <v>1</v>
      </c>
      <c r="P13" s="43" t="s">
        <v>31</v>
      </c>
      <c r="Q13" s="43" t="s">
        <v>31</v>
      </c>
      <c r="R13" s="43">
        <f t="shared" si="3"/>
        <v>1</v>
      </c>
      <c r="S13" s="43" t="s">
        <v>31</v>
      </c>
      <c r="T13" s="44">
        <v>44403</v>
      </c>
      <c r="U13" s="43" t="s">
        <v>31</v>
      </c>
      <c r="V13" s="43">
        <f t="shared" si="4"/>
        <v>1</v>
      </c>
      <c r="W13" s="43" t="s">
        <v>31</v>
      </c>
      <c r="X13" s="45" t="s">
        <v>51</v>
      </c>
      <c r="Y13" s="43"/>
      <c r="Z13" s="43"/>
      <c r="AA13" s="43"/>
      <c r="AB13" s="45" t="s">
        <v>51</v>
      </c>
      <c r="AC13" s="46"/>
    </row>
    <row r="14" spans="1:29" hidden="1" x14ac:dyDescent="0.3">
      <c r="A14" s="38">
        <f t="shared" si="5"/>
        <v>4</v>
      </c>
      <c r="B14" s="47" t="s">
        <v>52</v>
      </c>
      <c r="C14" s="40">
        <v>2.1459999999999999</v>
      </c>
      <c r="D14" s="40">
        <v>3.121</v>
      </c>
      <c r="E14" s="41">
        <v>0.97500000000000009</v>
      </c>
      <c r="F14" s="40" t="s">
        <v>32</v>
      </c>
      <c r="G14" s="40">
        <v>5</v>
      </c>
      <c r="H14" s="40" t="s">
        <v>31</v>
      </c>
      <c r="I14" s="42" t="s">
        <v>27</v>
      </c>
      <c r="J14" s="42"/>
      <c r="K14" s="43">
        <f t="shared" si="0"/>
        <v>1</v>
      </c>
      <c r="L14" s="43" t="s">
        <v>31</v>
      </c>
      <c r="M14" s="43">
        <f t="shared" si="1"/>
        <v>1</v>
      </c>
      <c r="N14" s="43" t="s">
        <v>31</v>
      </c>
      <c r="O14" s="43">
        <f t="shared" si="2"/>
        <v>1</v>
      </c>
      <c r="P14" s="43" t="s">
        <v>31</v>
      </c>
      <c r="Q14" s="43" t="s">
        <v>31</v>
      </c>
      <c r="R14" s="43">
        <f t="shared" si="3"/>
        <v>1</v>
      </c>
      <c r="S14" s="43" t="s">
        <v>31</v>
      </c>
      <c r="T14" s="44">
        <v>44403</v>
      </c>
      <c r="U14" s="43" t="s">
        <v>31</v>
      </c>
      <c r="V14" s="43">
        <f t="shared" si="4"/>
        <v>1</v>
      </c>
      <c r="W14" s="43" t="s">
        <v>31</v>
      </c>
      <c r="X14" s="45" t="s">
        <v>51</v>
      </c>
      <c r="Y14" s="43"/>
      <c r="Z14" s="43"/>
      <c r="AA14" s="43"/>
      <c r="AB14" s="45" t="s">
        <v>51</v>
      </c>
      <c r="AC14" s="46"/>
    </row>
    <row r="15" spans="1:29" hidden="1" x14ac:dyDescent="0.3">
      <c r="A15" s="38">
        <f t="shared" si="5"/>
        <v>5</v>
      </c>
      <c r="B15" s="48" t="s">
        <v>53</v>
      </c>
      <c r="C15" s="49">
        <v>0.65</v>
      </c>
      <c r="D15" s="49">
        <v>1.0629999999999999</v>
      </c>
      <c r="E15" s="50">
        <v>0.41299999999999992</v>
      </c>
      <c r="F15" s="49" t="s">
        <v>32</v>
      </c>
      <c r="G15" s="49">
        <v>5</v>
      </c>
      <c r="H15" s="49" t="s">
        <v>31</v>
      </c>
      <c r="I15" s="42" t="s">
        <v>27</v>
      </c>
      <c r="J15" s="42"/>
      <c r="K15" s="51">
        <f t="shared" si="0"/>
        <v>1</v>
      </c>
      <c r="L15" s="51" t="s">
        <v>31</v>
      </c>
      <c r="M15" s="51">
        <f t="shared" si="1"/>
        <v>1</v>
      </c>
      <c r="N15" s="51" t="s">
        <v>31</v>
      </c>
      <c r="O15" s="51">
        <f t="shared" si="2"/>
        <v>1</v>
      </c>
      <c r="P15" s="51" t="s">
        <v>31</v>
      </c>
      <c r="Q15" s="51" t="s">
        <v>31</v>
      </c>
      <c r="R15" s="51">
        <f t="shared" si="3"/>
        <v>1</v>
      </c>
      <c r="S15" s="51" t="s">
        <v>31</v>
      </c>
      <c r="T15" s="52">
        <v>44403</v>
      </c>
      <c r="U15" s="51" t="s">
        <v>31</v>
      </c>
      <c r="V15" s="51">
        <f t="shared" si="4"/>
        <v>1</v>
      </c>
      <c r="W15" s="51" t="s">
        <v>31</v>
      </c>
      <c r="X15" s="53" t="s">
        <v>51</v>
      </c>
      <c r="Y15" s="51"/>
      <c r="Z15" s="51"/>
      <c r="AA15" s="51"/>
      <c r="AB15" s="53" t="s">
        <v>51</v>
      </c>
      <c r="AC15" s="54"/>
    </row>
    <row r="16" spans="1:29" hidden="1" x14ac:dyDescent="0.3">
      <c r="A16" s="38">
        <f t="shared" si="5"/>
        <v>6</v>
      </c>
      <c r="B16" s="55" t="s">
        <v>53</v>
      </c>
      <c r="C16" s="49">
        <v>1.59</v>
      </c>
      <c r="D16" s="49">
        <v>1.9</v>
      </c>
      <c r="E16" s="50">
        <v>0.30999999999999983</v>
      </c>
      <c r="F16" s="49" t="s">
        <v>26</v>
      </c>
      <c r="G16" s="42" t="s">
        <v>27</v>
      </c>
      <c r="H16" s="42"/>
      <c r="I16" s="49">
        <v>4</v>
      </c>
      <c r="J16" s="49" t="s">
        <v>31</v>
      </c>
      <c r="K16" s="51">
        <f t="shared" si="0"/>
        <v>0</v>
      </c>
      <c r="L16" s="51" t="s">
        <v>31</v>
      </c>
      <c r="M16" s="51">
        <f t="shared" si="1"/>
        <v>1</v>
      </c>
      <c r="N16" s="51" t="s">
        <v>31</v>
      </c>
      <c r="O16" s="51">
        <f t="shared" si="2"/>
        <v>1</v>
      </c>
      <c r="P16" s="51" t="s">
        <v>31</v>
      </c>
      <c r="Q16" s="51" t="s">
        <v>31</v>
      </c>
      <c r="R16" s="51">
        <f t="shared" si="3"/>
        <v>1</v>
      </c>
      <c r="S16" s="51" t="s">
        <v>31</v>
      </c>
      <c r="T16" s="52">
        <v>44403</v>
      </c>
      <c r="U16" s="51" t="s">
        <v>31</v>
      </c>
      <c r="V16" s="51">
        <f t="shared" si="4"/>
        <v>1</v>
      </c>
      <c r="W16" s="51" t="s">
        <v>31</v>
      </c>
      <c r="X16" s="53" t="s">
        <v>51</v>
      </c>
      <c r="Y16" s="51"/>
      <c r="Z16" s="51"/>
      <c r="AA16" s="51"/>
      <c r="AB16" s="53" t="s">
        <v>51</v>
      </c>
      <c r="AC16" s="54"/>
    </row>
    <row r="17" spans="1:29" hidden="1" x14ac:dyDescent="0.3">
      <c r="A17" s="38">
        <f t="shared" si="5"/>
        <v>7</v>
      </c>
      <c r="B17" s="39">
        <v>87000435</v>
      </c>
      <c r="C17" s="40">
        <v>0.53600000000000003</v>
      </c>
      <c r="D17" s="40">
        <v>0.64100000000000001</v>
      </c>
      <c r="E17" s="41">
        <v>0.10499999999999998</v>
      </c>
      <c r="F17" s="40" t="s">
        <v>32</v>
      </c>
      <c r="G17" s="40">
        <v>5</v>
      </c>
      <c r="H17" s="40" t="s">
        <v>31</v>
      </c>
      <c r="I17" s="42" t="s">
        <v>27</v>
      </c>
      <c r="J17" s="42"/>
      <c r="K17" s="43">
        <f t="shared" si="0"/>
        <v>1</v>
      </c>
      <c r="L17" s="43" t="s">
        <v>31</v>
      </c>
      <c r="M17" s="43">
        <f t="shared" si="1"/>
        <v>1</v>
      </c>
      <c r="N17" s="43" t="s">
        <v>31</v>
      </c>
      <c r="O17" s="43">
        <f t="shared" si="2"/>
        <v>1</v>
      </c>
      <c r="P17" s="43" t="s">
        <v>31</v>
      </c>
      <c r="Q17" s="43" t="s">
        <v>31</v>
      </c>
      <c r="R17" s="43">
        <f t="shared" si="3"/>
        <v>1</v>
      </c>
      <c r="S17" s="43" t="s">
        <v>31</v>
      </c>
      <c r="T17" s="44">
        <v>44403</v>
      </c>
      <c r="U17" s="43" t="s">
        <v>31</v>
      </c>
      <c r="V17" s="43">
        <f t="shared" si="4"/>
        <v>1</v>
      </c>
      <c r="W17" s="43" t="s">
        <v>31</v>
      </c>
      <c r="X17" s="45" t="s">
        <v>51</v>
      </c>
      <c r="Y17" s="43"/>
      <c r="Z17" s="43"/>
      <c r="AA17" s="43"/>
      <c r="AB17" s="45" t="s">
        <v>51</v>
      </c>
      <c r="AC17" s="46"/>
    </row>
    <row r="18" spans="1:29" hidden="1" x14ac:dyDescent="0.3">
      <c r="A18" s="38">
        <f t="shared" si="5"/>
        <v>8</v>
      </c>
      <c r="B18" s="39" t="s">
        <v>54</v>
      </c>
      <c r="C18" s="40">
        <v>2.891</v>
      </c>
      <c r="D18" s="40">
        <v>2.952</v>
      </c>
      <c r="E18" s="41">
        <v>6.0999999999999943E-2</v>
      </c>
      <c r="F18" s="40" t="s">
        <v>32</v>
      </c>
      <c r="G18" s="40">
        <v>4</v>
      </c>
      <c r="H18" s="40" t="s">
        <v>31</v>
      </c>
      <c r="I18" s="42" t="s">
        <v>27</v>
      </c>
      <c r="J18" s="42"/>
      <c r="K18" s="43">
        <f t="shared" si="0"/>
        <v>0</v>
      </c>
      <c r="L18" s="43" t="s">
        <v>31</v>
      </c>
      <c r="M18" s="43">
        <f t="shared" si="1"/>
        <v>1</v>
      </c>
      <c r="N18" s="43" t="s">
        <v>31</v>
      </c>
      <c r="O18" s="43">
        <f t="shared" si="2"/>
        <v>1</v>
      </c>
      <c r="P18" s="43" t="s">
        <v>31</v>
      </c>
      <c r="Q18" s="43" t="s">
        <v>31</v>
      </c>
      <c r="R18" s="43">
        <f t="shared" si="3"/>
        <v>1</v>
      </c>
      <c r="S18" s="43" t="s">
        <v>31</v>
      </c>
      <c r="T18" s="44">
        <v>44403</v>
      </c>
      <c r="U18" s="43" t="s">
        <v>31</v>
      </c>
      <c r="V18" s="43">
        <f t="shared" si="4"/>
        <v>1</v>
      </c>
      <c r="W18" s="43" t="s">
        <v>31</v>
      </c>
      <c r="X18" s="45" t="s">
        <v>51</v>
      </c>
      <c r="Y18" s="43"/>
      <c r="Z18" s="43"/>
      <c r="AA18" s="43"/>
      <c r="AB18" s="45" t="s">
        <v>51</v>
      </c>
      <c r="AC18" s="46"/>
    </row>
    <row r="19" spans="1:29" ht="28.8" hidden="1" x14ac:dyDescent="0.3">
      <c r="A19" s="38">
        <f t="shared" si="5"/>
        <v>9</v>
      </c>
      <c r="B19" s="48" t="s">
        <v>55</v>
      </c>
      <c r="C19" s="49">
        <v>2.4449999999999998</v>
      </c>
      <c r="D19" s="49">
        <v>5.3920000000000003</v>
      </c>
      <c r="E19" s="50">
        <v>2.9470000000000005</v>
      </c>
      <c r="F19" s="49" t="s">
        <v>26</v>
      </c>
      <c r="G19" s="42" t="s">
        <v>27</v>
      </c>
      <c r="H19" s="42"/>
      <c r="I19" s="49">
        <v>6</v>
      </c>
      <c r="J19" s="49" t="s">
        <v>33</v>
      </c>
      <c r="K19" s="51">
        <f t="shared" si="0"/>
        <v>1</v>
      </c>
      <c r="L19" s="51" t="s">
        <v>29</v>
      </c>
      <c r="M19" s="51">
        <f t="shared" si="1"/>
        <v>1</v>
      </c>
      <c r="N19" s="51" t="s">
        <v>29</v>
      </c>
      <c r="O19" s="51">
        <f t="shared" si="2"/>
        <v>1</v>
      </c>
      <c r="P19" s="51" t="s">
        <v>29</v>
      </c>
      <c r="Q19" s="51" t="s">
        <v>29</v>
      </c>
      <c r="R19" s="51">
        <f t="shared" si="3"/>
        <v>1</v>
      </c>
      <c r="S19" s="51" t="s">
        <v>30</v>
      </c>
      <c r="T19" s="52">
        <v>44403</v>
      </c>
      <c r="U19" s="51" t="s">
        <v>29</v>
      </c>
      <c r="V19" s="51">
        <f t="shared" si="4"/>
        <v>1</v>
      </c>
      <c r="W19" s="51" t="s">
        <v>31</v>
      </c>
      <c r="X19" s="53" t="s">
        <v>56</v>
      </c>
      <c r="Y19" s="51"/>
      <c r="Z19" s="51"/>
      <c r="AA19" s="51"/>
      <c r="AB19" s="53" t="s">
        <v>56</v>
      </c>
      <c r="AC19" s="54"/>
    </row>
    <row r="20" spans="1:29" ht="72" hidden="1" x14ac:dyDescent="0.3">
      <c r="A20" s="38">
        <f t="shared" si="5"/>
        <v>10</v>
      </c>
      <c r="B20" s="55" t="s">
        <v>55</v>
      </c>
      <c r="C20" s="49">
        <v>7.6769999999999996</v>
      </c>
      <c r="D20" s="49">
        <v>7.82</v>
      </c>
      <c r="E20" s="50">
        <v>0.14300000000000068</v>
      </c>
      <c r="F20" s="49" t="s">
        <v>32</v>
      </c>
      <c r="G20" s="49">
        <v>5</v>
      </c>
      <c r="H20" s="49" t="s">
        <v>33</v>
      </c>
      <c r="I20" s="42" t="s">
        <v>27</v>
      </c>
      <c r="J20" s="42"/>
      <c r="K20" s="51">
        <f t="shared" si="0"/>
        <v>1</v>
      </c>
      <c r="L20" s="51" t="s">
        <v>29</v>
      </c>
      <c r="M20" s="51">
        <f t="shared" si="1"/>
        <v>1</v>
      </c>
      <c r="N20" s="51" t="s">
        <v>29</v>
      </c>
      <c r="O20" s="51">
        <f t="shared" si="2"/>
        <v>1</v>
      </c>
      <c r="P20" s="51" t="s">
        <v>31</v>
      </c>
      <c r="Q20" s="51" t="s">
        <v>31</v>
      </c>
      <c r="R20" s="51">
        <f t="shared" si="3"/>
        <v>1</v>
      </c>
      <c r="S20" s="51" t="s">
        <v>31</v>
      </c>
      <c r="T20" s="52">
        <v>44453</v>
      </c>
      <c r="U20" s="51" t="s">
        <v>29</v>
      </c>
      <c r="V20" s="51">
        <f t="shared" si="4"/>
        <v>1</v>
      </c>
      <c r="W20" s="51" t="s">
        <v>29</v>
      </c>
      <c r="X20" s="53" t="s">
        <v>57</v>
      </c>
      <c r="Y20" s="51"/>
      <c r="Z20" s="51"/>
      <c r="AA20" s="51"/>
      <c r="AB20" s="53" t="s">
        <v>57</v>
      </c>
      <c r="AC20" s="54"/>
    </row>
    <row r="21" spans="1:29" ht="57.6" hidden="1" x14ac:dyDescent="0.3">
      <c r="A21" s="38">
        <f t="shared" si="5"/>
        <v>11</v>
      </c>
      <c r="B21" s="48" t="s">
        <v>55</v>
      </c>
      <c r="C21" s="49">
        <v>8.2270000000000003</v>
      </c>
      <c r="D21" s="49">
        <v>8.3919999999999995</v>
      </c>
      <c r="E21" s="50">
        <v>0.16499999999999915</v>
      </c>
      <c r="F21" s="49" t="s">
        <v>32</v>
      </c>
      <c r="G21" s="49">
        <v>5</v>
      </c>
      <c r="H21" s="49" t="s">
        <v>33</v>
      </c>
      <c r="I21" s="42" t="s">
        <v>27</v>
      </c>
      <c r="J21" s="42"/>
      <c r="K21" s="51">
        <f t="shared" si="0"/>
        <v>1</v>
      </c>
      <c r="L21" s="51" t="s">
        <v>29</v>
      </c>
      <c r="M21" s="51">
        <f t="shared" si="1"/>
        <v>1</v>
      </c>
      <c r="N21" s="51" t="s">
        <v>29</v>
      </c>
      <c r="O21" s="51">
        <f t="shared" si="2"/>
        <v>1</v>
      </c>
      <c r="P21" s="51" t="s">
        <v>31</v>
      </c>
      <c r="Q21" s="51" t="s">
        <v>31</v>
      </c>
      <c r="R21" s="51">
        <f t="shared" si="3"/>
        <v>1</v>
      </c>
      <c r="S21" s="51" t="s">
        <v>31</v>
      </c>
      <c r="T21" s="52">
        <v>44403</v>
      </c>
      <c r="U21" s="51" t="s">
        <v>29</v>
      </c>
      <c r="V21" s="51">
        <f t="shared" si="4"/>
        <v>1</v>
      </c>
      <c r="W21" s="51" t="s">
        <v>29</v>
      </c>
      <c r="X21" s="53" t="s">
        <v>58</v>
      </c>
      <c r="Y21" s="51"/>
      <c r="Z21" s="51"/>
      <c r="AA21" s="51"/>
      <c r="AB21" s="53" t="s">
        <v>58</v>
      </c>
      <c r="AC21" s="54"/>
    </row>
    <row r="22" spans="1:29" ht="28.8" hidden="1" x14ac:dyDescent="0.3">
      <c r="A22" s="38">
        <f t="shared" si="5"/>
        <v>12</v>
      </c>
      <c r="B22" s="55" t="s">
        <v>55</v>
      </c>
      <c r="C22" s="49">
        <v>10.077</v>
      </c>
      <c r="D22" s="49">
        <v>10.315</v>
      </c>
      <c r="E22" s="50">
        <v>0.23799999999999955</v>
      </c>
      <c r="F22" s="49" t="s">
        <v>26</v>
      </c>
      <c r="G22" s="42" t="s">
        <v>27</v>
      </c>
      <c r="H22" s="42"/>
      <c r="I22" s="49">
        <v>6</v>
      </c>
      <c r="J22" s="49" t="s">
        <v>33</v>
      </c>
      <c r="K22" s="51">
        <f t="shared" si="0"/>
        <v>1</v>
      </c>
      <c r="L22" s="51" t="s">
        <v>29</v>
      </c>
      <c r="M22" s="51">
        <f t="shared" si="1"/>
        <v>1</v>
      </c>
      <c r="N22" s="51" t="s">
        <v>29</v>
      </c>
      <c r="O22" s="51">
        <f t="shared" si="2"/>
        <v>1</v>
      </c>
      <c r="P22" s="51" t="s">
        <v>29</v>
      </c>
      <c r="Q22" s="51" t="s">
        <v>29</v>
      </c>
      <c r="R22" s="51">
        <f t="shared" si="3"/>
        <v>1</v>
      </c>
      <c r="S22" s="51" t="s">
        <v>30</v>
      </c>
      <c r="T22" s="52">
        <v>44403</v>
      </c>
      <c r="U22" s="51" t="s">
        <v>29</v>
      </c>
      <c r="V22" s="51">
        <f t="shared" si="4"/>
        <v>1</v>
      </c>
      <c r="W22" s="51" t="s">
        <v>31</v>
      </c>
      <c r="X22" s="53" t="s">
        <v>59</v>
      </c>
      <c r="Y22" s="51"/>
      <c r="Z22" s="51"/>
      <c r="AA22" s="51"/>
      <c r="AB22" s="53" t="s">
        <v>59</v>
      </c>
      <c r="AC22" s="54"/>
    </row>
    <row r="23" spans="1:29" hidden="1" x14ac:dyDescent="0.3">
      <c r="A23" s="38">
        <f t="shared" si="5"/>
        <v>13</v>
      </c>
      <c r="B23" s="55" t="s">
        <v>55</v>
      </c>
      <c r="C23" s="49">
        <v>10.081</v>
      </c>
      <c r="D23" s="49">
        <v>10.257</v>
      </c>
      <c r="E23" s="50">
        <v>0.17600000000000016</v>
      </c>
      <c r="F23" s="49" t="s">
        <v>32</v>
      </c>
      <c r="G23" s="49">
        <v>6</v>
      </c>
      <c r="H23" s="49" t="s">
        <v>33</v>
      </c>
      <c r="I23" s="42" t="s">
        <v>27</v>
      </c>
      <c r="J23" s="42"/>
      <c r="K23" s="51">
        <f t="shared" si="0"/>
        <v>1</v>
      </c>
      <c r="L23" s="51" t="s">
        <v>29</v>
      </c>
      <c r="M23" s="51">
        <f t="shared" si="1"/>
        <v>1</v>
      </c>
      <c r="N23" s="51" t="s">
        <v>29</v>
      </c>
      <c r="O23" s="51">
        <f t="shared" si="2"/>
        <v>1</v>
      </c>
      <c r="P23" s="51" t="s">
        <v>31</v>
      </c>
      <c r="Q23" s="51" t="s">
        <v>31</v>
      </c>
      <c r="R23" s="51">
        <f t="shared" si="3"/>
        <v>1</v>
      </c>
      <c r="S23" s="51" t="s">
        <v>31</v>
      </c>
      <c r="T23" s="52">
        <v>44403</v>
      </c>
      <c r="U23" s="51" t="s">
        <v>29</v>
      </c>
      <c r="V23" s="51">
        <f t="shared" si="4"/>
        <v>1</v>
      </c>
      <c r="W23" s="51" t="s">
        <v>31</v>
      </c>
      <c r="X23" s="53" t="s">
        <v>60</v>
      </c>
      <c r="Y23" s="51"/>
      <c r="Z23" s="51"/>
      <c r="AA23" s="51"/>
      <c r="AB23" s="53" t="s">
        <v>60</v>
      </c>
      <c r="AC23" s="54"/>
    </row>
    <row r="24" spans="1:29" ht="28.8" hidden="1" x14ac:dyDescent="0.3">
      <c r="A24" s="38">
        <f t="shared" si="5"/>
        <v>14</v>
      </c>
      <c r="B24" s="55" t="s">
        <v>55</v>
      </c>
      <c r="C24" s="49">
        <v>10.257</v>
      </c>
      <c r="D24" s="49">
        <v>10.308</v>
      </c>
      <c r="E24" s="50">
        <v>5.1000000000000156E-2</v>
      </c>
      <c r="F24" s="49" t="s">
        <v>32</v>
      </c>
      <c r="G24" s="49">
        <v>7</v>
      </c>
      <c r="H24" s="49" t="s">
        <v>33</v>
      </c>
      <c r="I24" s="42" t="s">
        <v>27</v>
      </c>
      <c r="J24" s="42"/>
      <c r="K24" s="51">
        <f t="shared" si="0"/>
        <v>1</v>
      </c>
      <c r="L24" s="51" t="s">
        <v>29</v>
      </c>
      <c r="M24" s="51">
        <f t="shared" si="1"/>
        <v>1</v>
      </c>
      <c r="N24" s="51" t="s">
        <v>29</v>
      </c>
      <c r="O24" s="51">
        <f t="shared" si="2"/>
        <v>1</v>
      </c>
      <c r="P24" s="51" t="s">
        <v>29</v>
      </c>
      <c r="Q24" s="51" t="s">
        <v>29</v>
      </c>
      <c r="R24" s="51">
        <f t="shared" si="3"/>
        <v>1</v>
      </c>
      <c r="S24" s="51" t="s">
        <v>30</v>
      </c>
      <c r="T24" s="52">
        <v>44403</v>
      </c>
      <c r="U24" s="51" t="s">
        <v>29</v>
      </c>
      <c r="V24" s="51">
        <f t="shared" si="4"/>
        <v>1</v>
      </c>
      <c r="W24" s="51" t="s">
        <v>31</v>
      </c>
      <c r="X24" s="53" t="s">
        <v>61</v>
      </c>
      <c r="Y24" s="51"/>
      <c r="Z24" s="51"/>
      <c r="AA24" s="51"/>
      <c r="AB24" s="53" t="s">
        <v>61</v>
      </c>
      <c r="AC24" s="54"/>
    </row>
    <row r="25" spans="1:29" ht="28.8" hidden="1" x14ac:dyDescent="0.3">
      <c r="A25" s="38">
        <f t="shared" si="5"/>
        <v>15</v>
      </c>
      <c r="B25" s="55" t="s">
        <v>55</v>
      </c>
      <c r="C25" s="49">
        <v>10.315</v>
      </c>
      <c r="D25" s="49">
        <v>10.363</v>
      </c>
      <c r="E25" s="50">
        <v>4.8000000000000043E-2</v>
      </c>
      <c r="F25" s="49" t="s">
        <v>26</v>
      </c>
      <c r="G25" s="42" t="s">
        <v>27</v>
      </c>
      <c r="H25" s="42"/>
      <c r="I25" s="49">
        <v>8</v>
      </c>
      <c r="J25" s="49" t="s">
        <v>33</v>
      </c>
      <c r="K25" s="51">
        <f t="shared" si="0"/>
        <v>1</v>
      </c>
      <c r="L25" s="51" t="s">
        <v>29</v>
      </c>
      <c r="M25" s="51">
        <f t="shared" si="1"/>
        <v>1</v>
      </c>
      <c r="N25" s="51" t="s">
        <v>29</v>
      </c>
      <c r="O25" s="51">
        <f t="shared" si="2"/>
        <v>1</v>
      </c>
      <c r="P25" s="51" t="s">
        <v>31</v>
      </c>
      <c r="Q25" s="51" t="s">
        <v>31</v>
      </c>
      <c r="R25" s="51">
        <f t="shared" si="3"/>
        <v>1</v>
      </c>
      <c r="S25" s="51" t="s">
        <v>31</v>
      </c>
      <c r="T25" s="52">
        <v>44403</v>
      </c>
      <c r="U25" s="51" t="s">
        <v>29</v>
      </c>
      <c r="V25" s="51">
        <f t="shared" si="4"/>
        <v>1</v>
      </c>
      <c r="W25" s="51" t="s">
        <v>31</v>
      </c>
      <c r="X25" s="53" t="s">
        <v>62</v>
      </c>
      <c r="Y25" s="51"/>
      <c r="Z25" s="51"/>
      <c r="AA25" s="51"/>
      <c r="AB25" s="53" t="s">
        <v>62</v>
      </c>
      <c r="AC25" s="54"/>
    </row>
    <row r="26" spans="1:29" ht="43.2" hidden="1" x14ac:dyDescent="0.3">
      <c r="A26" s="38">
        <f t="shared" si="5"/>
        <v>16</v>
      </c>
      <c r="B26" s="39" t="s">
        <v>63</v>
      </c>
      <c r="C26" s="40">
        <v>1.2629999999999999</v>
      </c>
      <c r="D26" s="40">
        <v>1.3979999999999999</v>
      </c>
      <c r="E26" s="41">
        <v>0.13500000000000001</v>
      </c>
      <c r="F26" s="40" t="s">
        <v>26</v>
      </c>
      <c r="G26" s="42" t="s">
        <v>27</v>
      </c>
      <c r="H26" s="42"/>
      <c r="I26" s="40">
        <v>5</v>
      </c>
      <c r="J26" s="40" t="s">
        <v>33</v>
      </c>
      <c r="K26" s="43">
        <f t="shared" si="0"/>
        <v>1</v>
      </c>
      <c r="L26" s="43" t="s">
        <v>29</v>
      </c>
      <c r="M26" s="43">
        <f t="shared" si="1"/>
        <v>1</v>
      </c>
      <c r="N26" s="43" t="s">
        <v>29</v>
      </c>
      <c r="O26" s="43">
        <f t="shared" si="2"/>
        <v>1</v>
      </c>
      <c r="P26" s="43" t="s">
        <v>29</v>
      </c>
      <c r="Q26" s="43" t="s">
        <v>29</v>
      </c>
      <c r="R26" s="43">
        <f t="shared" si="3"/>
        <v>1</v>
      </c>
      <c r="S26" s="43" t="s">
        <v>30</v>
      </c>
      <c r="T26" s="44">
        <v>44403</v>
      </c>
      <c r="U26" s="43" t="s">
        <v>29</v>
      </c>
      <c r="V26" s="43">
        <f t="shared" si="4"/>
        <v>1</v>
      </c>
      <c r="W26" s="43" t="s">
        <v>31</v>
      </c>
      <c r="X26" s="45" t="s">
        <v>64</v>
      </c>
      <c r="Y26" s="43"/>
      <c r="Z26" s="43"/>
      <c r="AA26" s="43"/>
      <c r="AB26" s="45" t="s">
        <v>64</v>
      </c>
      <c r="AC26" s="46"/>
    </row>
    <row r="27" spans="1:29" ht="28.8" hidden="1" x14ac:dyDescent="0.3">
      <c r="A27" s="38">
        <f t="shared" si="5"/>
        <v>17</v>
      </c>
      <c r="B27" s="39" t="s">
        <v>63</v>
      </c>
      <c r="C27" s="40">
        <v>3.827</v>
      </c>
      <c r="D27" s="40">
        <v>3.8740000000000001</v>
      </c>
      <c r="E27" s="41">
        <v>4.7000000000000153E-2</v>
      </c>
      <c r="F27" s="40" t="s">
        <v>32</v>
      </c>
      <c r="G27" s="40">
        <v>5</v>
      </c>
      <c r="H27" s="40" t="s">
        <v>33</v>
      </c>
      <c r="I27" s="42" t="s">
        <v>27</v>
      </c>
      <c r="J27" s="42"/>
      <c r="K27" s="43">
        <f t="shared" si="0"/>
        <v>1</v>
      </c>
      <c r="L27" s="43" t="s">
        <v>29</v>
      </c>
      <c r="M27" s="43">
        <f t="shared" si="1"/>
        <v>1</v>
      </c>
      <c r="N27" s="43" t="s">
        <v>31</v>
      </c>
      <c r="O27" s="43">
        <f t="shared" si="2"/>
        <v>1</v>
      </c>
      <c r="P27" s="43" t="s">
        <v>31</v>
      </c>
      <c r="Q27" s="43" t="s">
        <v>31</v>
      </c>
      <c r="R27" s="43">
        <f t="shared" si="3"/>
        <v>1</v>
      </c>
      <c r="S27" s="43" t="s">
        <v>31</v>
      </c>
      <c r="T27" s="44">
        <v>44403</v>
      </c>
      <c r="U27" s="43" t="s">
        <v>29</v>
      </c>
      <c r="V27" s="43">
        <f t="shared" si="4"/>
        <v>1</v>
      </c>
      <c r="W27" s="43" t="s">
        <v>29</v>
      </c>
      <c r="X27" s="45" t="s">
        <v>65</v>
      </c>
      <c r="Y27" s="43"/>
      <c r="Z27" s="43"/>
      <c r="AA27" s="43"/>
      <c r="AB27" s="45" t="s">
        <v>65</v>
      </c>
      <c r="AC27" s="46"/>
    </row>
    <row r="28" spans="1:29" ht="43.2" hidden="1" x14ac:dyDescent="0.3">
      <c r="A28" s="38">
        <f t="shared" si="5"/>
        <v>18</v>
      </c>
      <c r="B28" s="39" t="s">
        <v>63</v>
      </c>
      <c r="C28" s="40">
        <v>4.9249999999999998</v>
      </c>
      <c r="D28" s="40">
        <v>6.7839999999999998</v>
      </c>
      <c r="E28" s="41">
        <v>1.859</v>
      </c>
      <c r="F28" s="40" t="s">
        <v>26</v>
      </c>
      <c r="G28" s="42" t="s">
        <v>27</v>
      </c>
      <c r="H28" s="42"/>
      <c r="I28" s="40">
        <v>6</v>
      </c>
      <c r="J28" s="40" t="s">
        <v>33</v>
      </c>
      <c r="K28" s="43">
        <f t="shared" si="0"/>
        <v>1</v>
      </c>
      <c r="L28" s="43" t="s">
        <v>29</v>
      </c>
      <c r="M28" s="43">
        <f t="shared" si="1"/>
        <v>1</v>
      </c>
      <c r="N28" s="43" t="s">
        <v>29</v>
      </c>
      <c r="O28" s="43">
        <f t="shared" si="2"/>
        <v>1</v>
      </c>
      <c r="P28" s="43" t="s">
        <v>29</v>
      </c>
      <c r="Q28" s="43" t="s">
        <v>29</v>
      </c>
      <c r="R28" s="43">
        <f t="shared" si="3"/>
        <v>1</v>
      </c>
      <c r="S28" s="43" t="s">
        <v>30</v>
      </c>
      <c r="T28" s="44">
        <v>44403</v>
      </c>
      <c r="U28" s="43" t="s">
        <v>29</v>
      </c>
      <c r="V28" s="43">
        <f t="shared" si="4"/>
        <v>1</v>
      </c>
      <c r="W28" s="43" t="s">
        <v>29</v>
      </c>
      <c r="X28" s="45" t="s">
        <v>66</v>
      </c>
      <c r="Y28" s="43"/>
      <c r="Z28" s="43"/>
      <c r="AA28" s="43"/>
      <c r="AB28" s="45" t="s">
        <v>66</v>
      </c>
      <c r="AC28" s="46"/>
    </row>
    <row r="29" spans="1:29" ht="57.6" hidden="1" x14ac:dyDescent="0.3">
      <c r="A29" s="38">
        <f t="shared" si="5"/>
        <v>19</v>
      </c>
      <c r="B29" s="55" t="s">
        <v>67</v>
      </c>
      <c r="C29" s="49">
        <v>0</v>
      </c>
      <c r="D29" s="49">
        <v>0.13500000000000001</v>
      </c>
      <c r="E29" s="50">
        <v>0.13500000000000001</v>
      </c>
      <c r="F29" s="49" t="s">
        <v>26</v>
      </c>
      <c r="G29" s="42" t="s">
        <v>27</v>
      </c>
      <c r="H29" s="42"/>
      <c r="I29" s="49">
        <v>5</v>
      </c>
      <c r="J29" s="49" t="s">
        <v>33</v>
      </c>
      <c r="K29" s="51">
        <f t="shared" si="0"/>
        <v>1</v>
      </c>
      <c r="L29" s="51" t="s">
        <v>29</v>
      </c>
      <c r="M29" s="51">
        <f t="shared" si="1"/>
        <v>1</v>
      </c>
      <c r="N29" s="51" t="s">
        <v>29</v>
      </c>
      <c r="O29" s="51">
        <f t="shared" si="2"/>
        <v>1</v>
      </c>
      <c r="P29" s="51" t="s">
        <v>31</v>
      </c>
      <c r="Q29" s="51" t="s">
        <v>31</v>
      </c>
      <c r="R29" s="51">
        <f t="shared" si="3"/>
        <v>1</v>
      </c>
      <c r="S29" s="51" t="s">
        <v>31</v>
      </c>
      <c r="T29" s="52">
        <v>44403</v>
      </c>
      <c r="U29" s="51" t="s">
        <v>29</v>
      </c>
      <c r="V29" s="51">
        <f t="shared" si="4"/>
        <v>1</v>
      </c>
      <c r="W29" s="51" t="s">
        <v>29</v>
      </c>
      <c r="X29" s="53" t="s">
        <v>68</v>
      </c>
      <c r="Y29" s="51"/>
      <c r="Z29" s="51"/>
      <c r="AA29" s="51"/>
      <c r="AB29" s="53" t="s">
        <v>68</v>
      </c>
      <c r="AC29" s="54"/>
    </row>
    <row r="30" spans="1:29" ht="43.2" hidden="1" x14ac:dyDescent="0.3">
      <c r="A30" s="38">
        <f t="shared" si="5"/>
        <v>20</v>
      </c>
      <c r="B30" s="55" t="s">
        <v>67</v>
      </c>
      <c r="C30" s="49">
        <v>0.13500000000000001</v>
      </c>
      <c r="D30" s="49">
        <v>0.4</v>
      </c>
      <c r="E30" s="50">
        <v>0.26500000000000001</v>
      </c>
      <c r="F30" s="49" t="s">
        <v>26</v>
      </c>
      <c r="G30" s="42" t="s">
        <v>27</v>
      </c>
      <c r="H30" s="42"/>
      <c r="I30" s="49">
        <v>5</v>
      </c>
      <c r="J30" s="49" t="s">
        <v>33</v>
      </c>
      <c r="K30" s="51">
        <f t="shared" si="0"/>
        <v>1</v>
      </c>
      <c r="L30" s="51" t="s">
        <v>29</v>
      </c>
      <c r="M30" s="51">
        <f t="shared" si="1"/>
        <v>1</v>
      </c>
      <c r="N30" s="51" t="s">
        <v>29</v>
      </c>
      <c r="O30" s="51">
        <f t="shared" si="2"/>
        <v>1</v>
      </c>
      <c r="P30" s="51" t="s">
        <v>31</v>
      </c>
      <c r="Q30" s="51" t="s">
        <v>31</v>
      </c>
      <c r="R30" s="51">
        <f t="shared" si="3"/>
        <v>1</v>
      </c>
      <c r="S30" s="51" t="s">
        <v>31</v>
      </c>
      <c r="T30" s="52">
        <v>44403</v>
      </c>
      <c r="U30" s="51" t="s">
        <v>29</v>
      </c>
      <c r="V30" s="51">
        <f t="shared" si="4"/>
        <v>1</v>
      </c>
      <c r="W30" s="51" t="s">
        <v>31</v>
      </c>
      <c r="X30" s="53" t="s">
        <v>69</v>
      </c>
      <c r="Y30" s="51"/>
      <c r="Z30" s="51"/>
      <c r="AA30" s="51"/>
      <c r="AB30" s="53" t="s">
        <v>69</v>
      </c>
      <c r="AC30" s="54"/>
    </row>
    <row r="31" spans="1:29" ht="28.8" hidden="1" x14ac:dyDescent="0.3">
      <c r="A31" s="38">
        <f t="shared" si="5"/>
        <v>21</v>
      </c>
      <c r="B31" s="55" t="s">
        <v>67</v>
      </c>
      <c r="C31" s="49">
        <v>3.11</v>
      </c>
      <c r="D31" s="49">
        <v>4.8879999999999999</v>
      </c>
      <c r="E31" s="50">
        <v>1.778</v>
      </c>
      <c r="F31" s="49" t="s">
        <v>32</v>
      </c>
      <c r="G31" s="49">
        <v>6</v>
      </c>
      <c r="H31" s="49" t="s">
        <v>33</v>
      </c>
      <c r="I31" s="42" t="s">
        <v>27</v>
      </c>
      <c r="J31" s="42"/>
      <c r="K31" s="51">
        <f t="shared" si="0"/>
        <v>1</v>
      </c>
      <c r="L31" s="51" t="s">
        <v>29</v>
      </c>
      <c r="M31" s="51">
        <f t="shared" si="1"/>
        <v>1</v>
      </c>
      <c r="N31" s="51" t="s">
        <v>29</v>
      </c>
      <c r="O31" s="51">
        <f t="shared" si="2"/>
        <v>1</v>
      </c>
      <c r="P31" s="51" t="s">
        <v>29</v>
      </c>
      <c r="Q31" s="51" t="s">
        <v>29</v>
      </c>
      <c r="R31" s="51">
        <f t="shared" si="3"/>
        <v>1</v>
      </c>
      <c r="S31" s="51" t="s">
        <v>30</v>
      </c>
      <c r="T31" s="52">
        <v>44403</v>
      </c>
      <c r="U31" s="51" t="s">
        <v>29</v>
      </c>
      <c r="V31" s="51">
        <f t="shared" si="4"/>
        <v>1</v>
      </c>
      <c r="W31" s="51" t="s">
        <v>31</v>
      </c>
      <c r="X31" s="53" t="s">
        <v>70</v>
      </c>
      <c r="Y31" s="51"/>
      <c r="Z31" s="51"/>
      <c r="AA31" s="51"/>
      <c r="AB31" s="53" t="s">
        <v>70</v>
      </c>
      <c r="AC31" s="54"/>
    </row>
    <row r="32" spans="1:29" ht="43.2" hidden="1" x14ac:dyDescent="0.3">
      <c r="A32" s="38">
        <f t="shared" si="5"/>
        <v>22</v>
      </c>
      <c r="B32" s="55" t="s">
        <v>67</v>
      </c>
      <c r="C32" s="49">
        <v>5.282</v>
      </c>
      <c r="D32" s="49">
        <v>5.4989999999999997</v>
      </c>
      <c r="E32" s="50">
        <v>0.21699999999999964</v>
      </c>
      <c r="F32" s="49" t="s">
        <v>32</v>
      </c>
      <c r="G32" s="49">
        <v>6</v>
      </c>
      <c r="H32" s="49" t="s">
        <v>33</v>
      </c>
      <c r="I32" s="42" t="s">
        <v>27</v>
      </c>
      <c r="J32" s="42"/>
      <c r="K32" s="51">
        <f t="shared" si="0"/>
        <v>1</v>
      </c>
      <c r="L32" s="51" t="s">
        <v>29</v>
      </c>
      <c r="M32" s="51">
        <f t="shared" si="1"/>
        <v>1</v>
      </c>
      <c r="N32" s="51" t="s">
        <v>29</v>
      </c>
      <c r="O32" s="51">
        <f t="shared" si="2"/>
        <v>1</v>
      </c>
      <c r="P32" s="51" t="s">
        <v>31</v>
      </c>
      <c r="Q32" s="51" t="s">
        <v>31</v>
      </c>
      <c r="R32" s="51">
        <f t="shared" si="3"/>
        <v>1</v>
      </c>
      <c r="S32" s="51" t="s">
        <v>31</v>
      </c>
      <c r="T32" s="52">
        <v>44404</v>
      </c>
      <c r="U32" s="51" t="s">
        <v>29</v>
      </c>
      <c r="V32" s="51">
        <f t="shared" si="4"/>
        <v>1</v>
      </c>
      <c r="W32" s="51" t="s">
        <v>31</v>
      </c>
      <c r="X32" s="53" t="s">
        <v>71</v>
      </c>
      <c r="Y32" s="51"/>
      <c r="Z32" s="51"/>
      <c r="AA32" s="51"/>
      <c r="AB32" s="53" t="s">
        <v>71</v>
      </c>
      <c r="AC32" s="54"/>
    </row>
    <row r="33" spans="1:29" hidden="1" x14ac:dyDescent="0.3">
      <c r="A33" s="38">
        <f t="shared" si="5"/>
        <v>23</v>
      </c>
      <c r="B33" s="55" t="s">
        <v>67</v>
      </c>
      <c r="C33" s="49">
        <v>7.24</v>
      </c>
      <c r="D33" s="49">
        <v>7.3659999999999997</v>
      </c>
      <c r="E33" s="50">
        <v>0.12599999999999945</v>
      </c>
      <c r="F33" s="49" t="s">
        <v>26</v>
      </c>
      <c r="G33" s="42" t="s">
        <v>27</v>
      </c>
      <c r="H33" s="42"/>
      <c r="I33" s="49">
        <v>5</v>
      </c>
      <c r="J33" s="49" t="s">
        <v>33</v>
      </c>
      <c r="K33" s="51">
        <f t="shared" si="0"/>
        <v>1</v>
      </c>
      <c r="L33" s="51" t="s">
        <v>29</v>
      </c>
      <c r="M33" s="51">
        <f t="shared" si="1"/>
        <v>1</v>
      </c>
      <c r="N33" s="51" t="s">
        <v>29</v>
      </c>
      <c r="O33" s="51">
        <f t="shared" si="2"/>
        <v>1</v>
      </c>
      <c r="P33" s="51" t="s">
        <v>31</v>
      </c>
      <c r="Q33" s="51" t="s">
        <v>31</v>
      </c>
      <c r="R33" s="51">
        <f t="shared" si="3"/>
        <v>1</v>
      </c>
      <c r="S33" s="51" t="s">
        <v>31</v>
      </c>
      <c r="T33" s="52">
        <v>44404</v>
      </c>
      <c r="U33" s="51" t="s">
        <v>29</v>
      </c>
      <c r="V33" s="51">
        <f t="shared" si="4"/>
        <v>1</v>
      </c>
      <c r="W33" s="51" t="s">
        <v>31</v>
      </c>
      <c r="X33" s="53" t="s">
        <v>72</v>
      </c>
      <c r="Y33" s="51"/>
      <c r="Z33" s="51"/>
      <c r="AA33" s="51"/>
      <c r="AB33" s="53" t="s">
        <v>72</v>
      </c>
      <c r="AC33" s="54"/>
    </row>
    <row r="34" spans="1:29" ht="100.8" hidden="1" x14ac:dyDescent="0.3">
      <c r="A34" s="38">
        <f t="shared" si="5"/>
        <v>24</v>
      </c>
      <c r="B34" s="55" t="s">
        <v>67</v>
      </c>
      <c r="C34" s="49">
        <v>7.5460000000000003</v>
      </c>
      <c r="D34" s="49">
        <v>10.253</v>
      </c>
      <c r="E34" s="50">
        <v>2.7069999999999999</v>
      </c>
      <c r="F34" s="49" t="s">
        <v>32</v>
      </c>
      <c r="G34" s="49">
        <v>5</v>
      </c>
      <c r="H34" s="49" t="s">
        <v>33</v>
      </c>
      <c r="I34" s="42" t="s">
        <v>27</v>
      </c>
      <c r="J34" s="42"/>
      <c r="K34" s="51">
        <f t="shared" si="0"/>
        <v>1</v>
      </c>
      <c r="L34" s="51" t="s">
        <v>29</v>
      </c>
      <c r="M34" s="51">
        <f t="shared" si="1"/>
        <v>1</v>
      </c>
      <c r="N34" s="51" t="s">
        <v>29</v>
      </c>
      <c r="O34" s="51">
        <f t="shared" si="2"/>
        <v>1</v>
      </c>
      <c r="P34" s="51" t="s">
        <v>29</v>
      </c>
      <c r="Q34" s="51" t="s">
        <v>29</v>
      </c>
      <c r="R34" s="51">
        <f t="shared" si="3"/>
        <v>1</v>
      </c>
      <c r="S34" s="51" t="s">
        <v>30</v>
      </c>
      <c r="T34" s="52">
        <v>44404</v>
      </c>
      <c r="U34" s="51" t="s">
        <v>29</v>
      </c>
      <c r="V34" s="51">
        <f t="shared" si="4"/>
        <v>1</v>
      </c>
      <c r="W34" s="51" t="s">
        <v>29</v>
      </c>
      <c r="X34" s="53" t="s">
        <v>73</v>
      </c>
      <c r="Y34" s="51"/>
      <c r="Z34" s="51"/>
      <c r="AA34" s="51"/>
      <c r="AB34" s="53" t="s">
        <v>73</v>
      </c>
      <c r="AC34" s="54"/>
    </row>
    <row r="35" spans="1:29" ht="72" x14ac:dyDescent="0.3">
      <c r="A35" s="38">
        <f t="shared" si="5"/>
        <v>25</v>
      </c>
      <c r="B35" s="56" t="s">
        <v>74</v>
      </c>
      <c r="C35" s="57">
        <v>0.20899999999999999</v>
      </c>
      <c r="D35" s="57">
        <v>0.35499999999999998</v>
      </c>
      <c r="E35" s="41">
        <v>0.14599999999999999</v>
      </c>
      <c r="F35" s="57" t="s">
        <v>26</v>
      </c>
      <c r="G35" s="42" t="s">
        <v>27</v>
      </c>
      <c r="H35" s="42"/>
      <c r="I35" s="40">
        <v>5</v>
      </c>
      <c r="J35" s="40" t="s">
        <v>33</v>
      </c>
      <c r="K35" s="43">
        <f t="shared" si="0"/>
        <v>1</v>
      </c>
      <c r="L35" s="43" t="s">
        <v>29</v>
      </c>
      <c r="M35" s="43">
        <f t="shared" si="1"/>
        <v>1</v>
      </c>
      <c r="N35" s="43" t="s">
        <v>29</v>
      </c>
      <c r="O35" s="43">
        <f t="shared" si="2"/>
        <v>1</v>
      </c>
      <c r="P35" s="43" t="s">
        <v>31</v>
      </c>
      <c r="Q35" s="43" t="s">
        <v>31</v>
      </c>
      <c r="R35" s="43">
        <f t="shared" si="3"/>
        <v>1</v>
      </c>
      <c r="S35" s="43" t="s">
        <v>31</v>
      </c>
      <c r="T35" s="44">
        <v>44404</v>
      </c>
      <c r="U35" s="58" t="s">
        <v>29</v>
      </c>
      <c r="V35" s="43">
        <f t="shared" si="4"/>
        <v>1</v>
      </c>
      <c r="W35" s="43" t="s">
        <v>30</v>
      </c>
      <c r="X35" s="45" t="s">
        <v>75</v>
      </c>
      <c r="Y35" s="59" t="s">
        <v>76</v>
      </c>
      <c r="Z35" s="60" t="s">
        <v>77</v>
      </c>
      <c r="AA35" s="43"/>
      <c r="AB35" s="45" t="s">
        <v>75</v>
      </c>
      <c r="AC35" s="46"/>
    </row>
    <row r="36" spans="1:29" ht="90" customHeight="1" x14ac:dyDescent="0.3">
      <c r="A36" s="38">
        <f t="shared" si="5"/>
        <v>26</v>
      </c>
      <c r="B36" s="39" t="s">
        <v>74</v>
      </c>
      <c r="C36" s="40">
        <v>0.35499999999999998</v>
      </c>
      <c r="D36" s="40">
        <v>0.53300000000000003</v>
      </c>
      <c r="E36" s="41">
        <v>0.17800000000000005</v>
      </c>
      <c r="F36" s="40" t="s">
        <v>26</v>
      </c>
      <c r="G36" s="42" t="s">
        <v>27</v>
      </c>
      <c r="H36" s="42"/>
      <c r="I36" s="40">
        <v>6</v>
      </c>
      <c r="J36" s="40" t="s">
        <v>33</v>
      </c>
      <c r="K36" s="43">
        <f t="shared" si="0"/>
        <v>1</v>
      </c>
      <c r="L36" s="43" t="s">
        <v>29</v>
      </c>
      <c r="M36" s="43">
        <f t="shared" si="1"/>
        <v>1</v>
      </c>
      <c r="N36" s="43" t="s">
        <v>29</v>
      </c>
      <c r="O36" s="43">
        <f t="shared" si="2"/>
        <v>1</v>
      </c>
      <c r="P36" s="43" t="s">
        <v>29</v>
      </c>
      <c r="Q36" s="43" t="s">
        <v>29</v>
      </c>
      <c r="R36" s="43">
        <f t="shared" si="3"/>
        <v>1</v>
      </c>
      <c r="S36" s="43" t="s">
        <v>30</v>
      </c>
      <c r="T36" s="44">
        <v>44404</v>
      </c>
      <c r="U36" s="58" t="s">
        <v>29</v>
      </c>
      <c r="V36" s="43">
        <f t="shared" si="4"/>
        <v>1</v>
      </c>
      <c r="W36" s="43" t="s">
        <v>30</v>
      </c>
      <c r="X36" s="45" t="s">
        <v>78</v>
      </c>
      <c r="Y36" s="59" t="s">
        <v>79</v>
      </c>
      <c r="Z36" s="60" t="s">
        <v>77</v>
      </c>
      <c r="AA36" s="43"/>
      <c r="AB36" s="45" t="s">
        <v>78</v>
      </c>
      <c r="AC36" s="46"/>
    </row>
    <row r="37" spans="1:29" ht="57.6" hidden="1" x14ac:dyDescent="0.3">
      <c r="A37" s="38">
        <f t="shared" si="5"/>
        <v>27</v>
      </c>
      <c r="B37" s="39" t="s">
        <v>74</v>
      </c>
      <c r="C37" s="40">
        <v>0.879</v>
      </c>
      <c r="D37" s="40">
        <v>1.0329999999999999</v>
      </c>
      <c r="E37" s="41">
        <v>0.15399999999999991</v>
      </c>
      <c r="F37" s="40" t="s">
        <v>32</v>
      </c>
      <c r="G37" s="40">
        <v>5</v>
      </c>
      <c r="H37" s="40" t="s">
        <v>33</v>
      </c>
      <c r="I37" s="42" t="s">
        <v>27</v>
      </c>
      <c r="J37" s="42"/>
      <c r="K37" s="43">
        <f t="shared" si="0"/>
        <v>1</v>
      </c>
      <c r="L37" s="43" t="s">
        <v>29</v>
      </c>
      <c r="M37" s="43">
        <f t="shared" si="1"/>
        <v>1</v>
      </c>
      <c r="N37" s="43" t="s">
        <v>31</v>
      </c>
      <c r="O37" s="43">
        <f t="shared" si="2"/>
        <v>1</v>
      </c>
      <c r="P37" s="43" t="s">
        <v>31</v>
      </c>
      <c r="Q37" s="43" t="s">
        <v>31</v>
      </c>
      <c r="R37" s="43">
        <f t="shared" si="3"/>
        <v>1</v>
      </c>
      <c r="S37" s="43" t="s">
        <v>31</v>
      </c>
      <c r="T37" s="44">
        <v>44404</v>
      </c>
      <c r="U37" s="43" t="s">
        <v>29</v>
      </c>
      <c r="V37" s="43">
        <f t="shared" si="4"/>
        <v>1</v>
      </c>
      <c r="W37" s="43" t="s">
        <v>31</v>
      </c>
      <c r="X37" s="45" t="s">
        <v>80</v>
      </c>
      <c r="Y37" s="43"/>
      <c r="Z37" s="43"/>
      <c r="AA37" s="43"/>
      <c r="AB37" s="45" t="s">
        <v>80</v>
      </c>
      <c r="AC37" s="46"/>
    </row>
    <row r="38" spans="1:29" ht="273.60000000000002" x14ac:dyDescent="0.3">
      <c r="A38" s="38">
        <f t="shared" si="5"/>
        <v>28</v>
      </c>
      <c r="B38" s="55" t="s">
        <v>81</v>
      </c>
      <c r="C38" s="49">
        <v>0</v>
      </c>
      <c r="D38" s="49">
        <v>0.83899999999999997</v>
      </c>
      <c r="E38" s="50">
        <v>0.83899999999999997</v>
      </c>
      <c r="F38" s="49" t="s">
        <v>32</v>
      </c>
      <c r="G38" s="49">
        <v>5</v>
      </c>
      <c r="H38" s="49" t="s">
        <v>28</v>
      </c>
      <c r="I38" s="42" t="s">
        <v>27</v>
      </c>
      <c r="J38" s="42"/>
      <c r="K38" s="51">
        <f t="shared" si="0"/>
        <v>1</v>
      </c>
      <c r="L38" s="51" t="s">
        <v>30</v>
      </c>
      <c r="M38" s="51">
        <f t="shared" si="1"/>
        <v>0</v>
      </c>
      <c r="N38" s="51" t="s">
        <v>30</v>
      </c>
      <c r="O38" s="51">
        <f t="shared" si="2"/>
        <v>0</v>
      </c>
      <c r="P38" s="51" t="s">
        <v>30</v>
      </c>
      <c r="Q38" s="51" t="s">
        <v>30</v>
      </c>
      <c r="R38" s="51">
        <f t="shared" si="3"/>
        <v>0</v>
      </c>
      <c r="S38" s="51" t="s">
        <v>30</v>
      </c>
      <c r="T38" s="52">
        <v>44453</v>
      </c>
      <c r="U38" s="58" t="s">
        <v>29</v>
      </c>
      <c r="V38" s="51">
        <f t="shared" si="4"/>
        <v>1</v>
      </c>
      <c r="W38" s="51" t="s">
        <v>30</v>
      </c>
      <c r="X38" s="53" t="s">
        <v>82</v>
      </c>
      <c r="Y38" s="61" t="s">
        <v>83</v>
      </c>
      <c r="Z38" s="51" t="s">
        <v>84</v>
      </c>
      <c r="AA38" s="51"/>
      <c r="AB38" s="53" t="s">
        <v>82</v>
      </c>
      <c r="AC38" s="54"/>
    </row>
    <row r="39" spans="1:29" ht="57.6" hidden="1" x14ac:dyDescent="0.3">
      <c r="A39" s="38">
        <f t="shared" si="5"/>
        <v>29</v>
      </c>
      <c r="B39" s="55" t="s">
        <v>81</v>
      </c>
      <c r="C39" s="49">
        <v>0.999</v>
      </c>
      <c r="D39" s="49">
        <v>1.0589999999999999</v>
      </c>
      <c r="E39" s="50">
        <v>5.9999999999999942E-2</v>
      </c>
      <c r="F39" s="49" t="s">
        <v>32</v>
      </c>
      <c r="G39" s="49">
        <v>5</v>
      </c>
      <c r="H39" s="49" t="s">
        <v>28</v>
      </c>
      <c r="I39" s="42" t="s">
        <v>27</v>
      </c>
      <c r="J39" s="42"/>
      <c r="K39" s="51">
        <f t="shared" si="0"/>
        <v>1</v>
      </c>
      <c r="L39" s="51" t="s">
        <v>29</v>
      </c>
      <c r="M39" s="51">
        <f t="shared" si="1"/>
        <v>1</v>
      </c>
      <c r="N39" s="51" t="s">
        <v>29</v>
      </c>
      <c r="O39" s="51">
        <f t="shared" si="2"/>
        <v>1</v>
      </c>
      <c r="P39" s="51" t="s">
        <v>29</v>
      </c>
      <c r="Q39" s="51" t="s">
        <v>29</v>
      </c>
      <c r="R39" s="51">
        <f t="shared" si="3"/>
        <v>1</v>
      </c>
      <c r="S39" s="51" t="s">
        <v>30</v>
      </c>
      <c r="T39" s="52">
        <v>44404</v>
      </c>
      <c r="U39" s="51" t="s">
        <v>29</v>
      </c>
      <c r="V39" s="51">
        <f t="shared" si="4"/>
        <v>1</v>
      </c>
      <c r="W39" s="51" t="s">
        <v>29</v>
      </c>
      <c r="X39" s="53" t="s">
        <v>85</v>
      </c>
      <c r="Y39" s="51"/>
      <c r="Z39" s="51"/>
      <c r="AA39" s="51"/>
      <c r="AB39" s="53" t="s">
        <v>85</v>
      </c>
      <c r="AC39" s="54"/>
    </row>
    <row r="40" spans="1:29" ht="57.6" hidden="1" x14ac:dyDescent="0.3">
      <c r="A40" s="38">
        <f t="shared" si="5"/>
        <v>30</v>
      </c>
      <c r="B40" s="39" t="s">
        <v>86</v>
      </c>
      <c r="C40" s="40">
        <v>0.54</v>
      </c>
      <c r="D40" s="40">
        <v>0.65500000000000003</v>
      </c>
      <c r="E40" s="41">
        <v>0.11499999999999999</v>
      </c>
      <c r="F40" s="40" t="s">
        <v>26</v>
      </c>
      <c r="G40" s="42" t="s">
        <v>27</v>
      </c>
      <c r="H40" s="42"/>
      <c r="I40" s="40">
        <v>6</v>
      </c>
      <c r="J40" s="40" t="s">
        <v>28</v>
      </c>
      <c r="K40" s="43">
        <f t="shared" si="0"/>
        <v>1</v>
      </c>
      <c r="L40" s="43" t="s">
        <v>29</v>
      </c>
      <c r="M40" s="43">
        <f t="shared" si="1"/>
        <v>1</v>
      </c>
      <c r="N40" s="43" t="s">
        <v>29</v>
      </c>
      <c r="O40" s="43">
        <f t="shared" si="2"/>
        <v>1</v>
      </c>
      <c r="P40" s="43" t="s">
        <v>31</v>
      </c>
      <c r="Q40" s="43" t="s">
        <v>31</v>
      </c>
      <c r="R40" s="43">
        <f t="shared" si="3"/>
        <v>1</v>
      </c>
      <c r="S40" s="43" t="s">
        <v>31</v>
      </c>
      <c r="T40" s="44">
        <v>44428</v>
      </c>
      <c r="U40" s="43" t="s">
        <v>29</v>
      </c>
      <c r="V40" s="43">
        <f t="shared" si="4"/>
        <v>1</v>
      </c>
      <c r="W40" s="43" t="s">
        <v>31</v>
      </c>
      <c r="X40" s="45" t="s">
        <v>87</v>
      </c>
      <c r="Y40" s="43"/>
      <c r="Z40" s="43"/>
      <c r="AA40" s="43"/>
      <c r="AB40" s="45" t="s">
        <v>87</v>
      </c>
      <c r="AC40" s="46"/>
    </row>
    <row r="41" spans="1:29" ht="129.6" x14ac:dyDescent="0.3">
      <c r="A41" s="38">
        <f t="shared" si="5"/>
        <v>31</v>
      </c>
      <c r="B41" s="47" t="s">
        <v>86</v>
      </c>
      <c r="C41" s="40">
        <v>1.468</v>
      </c>
      <c r="D41" s="40">
        <v>1.6890000000000001</v>
      </c>
      <c r="E41" s="41">
        <v>0.22100000000000009</v>
      </c>
      <c r="F41" s="40" t="s">
        <v>32</v>
      </c>
      <c r="G41" s="40">
        <v>6</v>
      </c>
      <c r="H41" s="40" t="s">
        <v>28</v>
      </c>
      <c r="I41" s="42" t="s">
        <v>27</v>
      </c>
      <c r="J41" s="42"/>
      <c r="K41" s="43">
        <f t="shared" si="0"/>
        <v>1</v>
      </c>
      <c r="L41" s="43" t="s">
        <v>29</v>
      </c>
      <c r="M41" s="43">
        <f t="shared" si="1"/>
        <v>1</v>
      </c>
      <c r="N41" s="43" t="s">
        <v>29</v>
      </c>
      <c r="O41" s="43">
        <f t="shared" si="2"/>
        <v>1</v>
      </c>
      <c r="P41" s="43" t="s">
        <v>31</v>
      </c>
      <c r="Q41" s="43" t="s">
        <v>31</v>
      </c>
      <c r="R41" s="43">
        <f t="shared" si="3"/>
        <v>1</v>
      </c>
      <c r="S41" s="43" t="s">
        <v>31</v>
      </c>
      <c r="T41" s="44">
        <v>44428</v>
      </c>
      <c r="U41" s="58" t="s">
        <v>29</v>
      </c>
      <c r="V41" s="43">
        <f t="shared" si="4"/>
        <v>1</v>
      </c>
      <c r="W41" s="43" t="s">
        <v>30</v>
      </c>
      <c r="X41" s="45" t="s">
        <v>88</v>
      </c>
      <c r="Y41" s="59" t="s">
        <v>89</v>
      </c>
      <c r="Z41" s="60" t="s">
        <v>84</v>
      </c>
      <c r="AA41" s="43"/>
      <c r="AB41" s="45" t="s">
        <v>88</v>
      </c>
      <c r="AC41" s="46"/>
    </row>
    <row r="42" spans="1:29" ht="28.8" hidden="1" x14ac:dyDescent="0.3">
      <c r="A42" s="38">
        <f t="shared" si="5"/>
        <v>32</v>
      </c>
      <c r="B42" s="55" t="s">
        <v>90</v>
      </c>
      <c r="C42" s="49">
        <v>6.7000000000000004E-2</v>
      </c>
      <c r="D42" s="49">
        <v>0.108</v>
      </c>
      <c r="E42" s="50">
        <v>4.0999999999999995E-2</v>
      </c>
      <c r="F42" s="49" t="s">
        <v>26</v>
      </c>
      <c r="G42" s="42" t="s">
        <v>27</v>
      </c>
      <c r="H42" s="42"/>
      <c r="I42" s="49">
        <v>5</v>
      </c>
      <c r="J42" s="49" t="s">
        <v>33</v>
      </c>
      <c r="K42" s="51">
        <f t="shared" si="0"/>
        <v>1</v>
      </c>
      <c r="L42" s="51" t="s">
        <v>29</v>
      </c>
      <c r="M42" s="51">
        <f t="shared" si="1"/>
        <v>1</v>
      </c>
      <c r="N42" s="51" t="s">
        <v>29</v>
      </c>
      <c r="O42" s="51">
        <f t="shared" si="2"/>
        <v>1</v>
      </c>
      <c r="P42" s="51" t="s">
        <v>31</v>
      </c>
      <c r="Q42" s="51" t="s">
        <v>31</v>
      </c>
      <c r="R42" s="51">
        <f t="shared" si="3"/>
        <v>1</v>
      </c>
      <c r="S42" s="51" t="s">
        <v>31</v>
      </c>
      <c r="T42" s="52">
        <v>44428</v>
      </c>
      <c r="U42" s="51" t="s">
        <v>29</v>
      </c>
      <c r="V42" s="51">
        <f t="shared" si="4"/>
        <v>1</v>
      </c>
      <c r="W42" s="51" t="s">
        <v>31</v>
      </c>
      <c r="X42" s="53" t="s">
        <v>91</v>
      </c>
      <c r="Y42" s="51"/>
      <c r="Z42" s="51"/>
      <c r="AA42" s="51"/>
      <c r="AB42" s="53" t="s">
        <v>91</v>
      </c>
      <c r="AC42" s="54"/>
    </row>
    <row r="43" spans="1:29" ht="45.6" hidden="1" customHeight="1" x14ac:dyDescent="0.3">
      <c r="A43" s="38">
        <f t="shared" si="5"/>
        <v>33</v>
      </c>
      <c r="B43" s="39" t="s">
        <v>92</v>
      </c>
      <c r="C43" s="40">
        <v>0.76400000000000001</v>
      </c>
      <c r="D43" s="40">
        <v>0.83399999999999996</v>
      </c>
      <c r="E43" s="41">
        <v>6.9999999999999951E-2</v>
      </c>
      <c r="F43" s="40" t="s">
        <v>32</v>
      </c>
      <c r="G43" s="40">
        <v>5</v>
      </c>
      <c r="H43" s="40" t="s">
        <v>33</v>
      </c>
      <c r="I43" s="42" t="s">
        <v>27</v>
      </c>
      <c r="J43" s="42"/>
      <c r="K43" s="43">
        <f t="shared" si="0"/>
        <v>1</v>
      </c>
      <c r="L43" s="43" t="s">
        <v>31</v>
      </c>
      <c r="M43" s="43">
        <f t="shared" si="1"/>
        <v>1</v>
      </c>
      <c r="N43" s="43" t="s">
        <v>31</v>
      </c>
      <c r="O43" s="43">
        <f t="shared" si="2"/>
        <v>1</v>
      </c>
      <c r="P43" s="43" t="s">
        <v>31</v>
      </c>
      <c r="Q43" s="43" t="s">
        <v>31</v>
      </c>
      <c r="R43" s="43">
        <f t="shared" si="3"/>
        <v>1</v>
      </c>
      <c r="S43" s="43" t="s">
        <v>31</v>
      </c>
      <c r="T43" s="44">
        <v>44428</v>
      </c>
      <c r="U43" s="43" t="s">
        <v>29</v>
      </c>
      <c r="V43" s="43">
        <f t="shared" si="4"/>
        <v>1</v>
      </c>
      <c r="W43" s="43" t="s">
        <v>31</v>
      </c>
      <c r="X43" s="45" t="s">
        <v>93</v>
      </c>
      <c r="Y43" s="43"/>
      <c r="Z43" s="43"/>
      <c r="AA43" s="43"/>
      <c r="AB43" s="45" t="s">
        <v>93</v>
      </c>
      <c r="AC43" s="46"/>
    </row>
    <row r="44" spans="1:29" ht="28.8" hidden="1" x14ac:dyDescent="0.3">
      <c r="A44" s="38">
        <f t="shared" si="5"/>
        <v>34</v>
      </c>
      <c r="B44" s="39" t="s">
        <v>92</v>
      </c>
      <c r="C44" s="40">
        <v>1.375</v>
      </c>
      <c r="D44" s="40">
        <v>1.7030000000000001</v>
      </c>
      <c r="E44" s="41">
        <v>0.32800000000000007</v>
      </c>
      <c r="F44" s="40" t="s">
        <v>26</v>
      </c>
      <c r="G44" s="42" t="s">
        <v>27</v>
      </c>
      <c r="H44" s="42"/>
      <c r="I44" s="40">
        <v>5</v>
      </c>
      <c r="J44" s="40" t="s">
        <v>28</v>
      </c>
      <c r="K44" s="43">
        <f t="shared" si="0"/>
        <v>1</v>
      </c>
      <c r="L44" s="43" t="s">
        <v>29</v>
      </c>
      <c r="M44" s="43">
        <f t="shared" si="1"/>
        <v>1</v>
      </c>
      <c r="N44" s="43" t="s">
        <v>29</v>
      </c>
      <c r="O44" s="43">
        <f t="shared" si="2"/>
        <v>1</v>
      </c>
      <c r="P44" s="43" t="s">
        <v>31</v>
      </c>
      <c r="Q44" s="43" t="s">
        <v>31</v>
      </c>
      <c r="R44" s="43">
        <f t="shared" si="3"/>
        <v>1</v>
      </c>
      <c r="S44" s="43" t="s">
        <v>31</v>
      </c>
      <c r="T44" s="44">
        <v>44428</v>
      </c>
      <c r="U44" s="43" t="s">
        <v>29</v>
      </c>
      <c r="V44" s="43">
        <f t="shared" si="4"/>
        <v>1</v>
      </c>
      <c r="W44" s="43" t="s">
        <v>31</v>
      </c>
      <c r="X44" s="45" t="s">
        <v>94</v>
      </c>
      <c r="Y44" s="43"/>
      <c r="Z44" s="43"/>
      <c r="AA44" s="43"/>
      <c r="AB44" s="45" t="s">
        <v>94</v>
      </c>
      <c r="AC44" s="46"/>
    </row>
    <row r="45" spans="1:29" ht="28.8" hidden="1" x14ac:dyDescent="0.3">
      <c r="A45" s="38">
        <f t="shared" si="5"/>
        <v>35</v>
      </c>
      <c r="B45" s="47" t="s">
        <v>92</v>
      </c>
      <c r="C45" s="40">
        <v>2.1389999999999998</v>
      </c>
      <c r="D45" s="40">
        <v>2.2639999999999998</v>
      </c>
      <c r="E45" s="41">
        <v>0.125</v>
      </c>
      <c r="F45" s="40" t="s">
        <v>32</v>
      </c>
      <c r="G45" s="40">
        <v>8</v>
      </c>
      <c r="H45" s="40" t="s">
        <v>28</v>
      </c>
      <c r="I45" s="42" t="s">
        <v>27</v>
      </c>
      <c r="J45" s="42"/>
      <c r="K45" s="43">
        <f t="shared" si="0"/>
        <v>1</v>
      </c>
      <c r="L45" s="40" t="s">
        <v>29</v>
      </c>
      <c r="M45" s="43">
        <f t="shared" si="1"/>
        <v>1</v>
      </c>
      <c r="N45" s="40" t="s">
        <v>29</v>
      </c>
      <c r="O45" s="43">
        <f t="shared" si="2"/>
        <v>1</v>
      </c>
      <c r="P45" s="40" t="s">
        <v>31</v>
      </c>
      <c r="Q45" s="40" t="s">
        <v>31</v>
      </c>
      <c r="R45" s="43">
        <f t="shared" si="3"/>
        <v>1</v>
      </c>
      <c r="S45" s="43" t="s">
        <v>31</v>
      </c>
      <c r="T45" s="44">
        <v>44428</v>
      </c>
      <c r="U45" s="43" t="s">
        <v>29</v>
      </c>
      <c r="V45" s="43">
        <f t="shared" si="4"/>
        <v>1</v>
      </c>
      <c r="W45" s="43" t="s">
        <v>31</v>
      </c>
      <c r="X45" s="45" t="s">
        <v>94</v>
      </c>
      <c r="Y45" s="43"/>
      <c r="Z45" s="43"/>
      <c r="AA45" s="43"/>
      <c r="AB45" s="45" t="s">
        <v>94</v>
      </c>
      <c r="AC45" s="46"/>
    </row>
    <row r="46" spans="1:29" ht="148.19999999999999" hidden="1" customHeight="1" x14ac:dyDescent="0.3">
      <c r="A46" s="38">
        <f t="shared" si="5"/>
        <v>36</v>
      </c>
      <c r="B46" s="48" t="s">
        <v>95</v>
      </c>
      <c r="C46" s="49">
        <v>2.496</v>
      </c>
      <c r="D46" s="49">
        <v>4.8659999999999997</v>
      </c>
      <c r="E46" s="50">
        <v>2.3699999999999997</v>
      </c>
      <c r="F46" s="49" t="s">
        <v>32</v>
      </c>
      <c r="G46" s="49">
        <v>5</v>
      </c>
      <c r="H46" s="49" t="s">
        <v>33</v>
      </c>
      <c r="I46" s="42" t="s">
        <v>27</v>
      </c>
      <c r="J46" s="42"/>
      <c r="K46" s="51">
        <f t="shared" si="0"/>
        <v>1</v>
      </c>
      <c r="L46" s="51" t="s">
        <v>29</v>
      </c>
      <c r="M46" s="51">
        <f t="shared" si="1"/>
        <v>1</v>
      </c>
      <c r="N46" s="51" t="s">
        <v>29</v>
      </c>
      <c r="O46" s="51">
        <f t="shared" si="2"/>
        <v>1</v>
      </c>
      <c r="P46" s="51" t="s">
        <v>29</v>
      </c>
      <c r="Q46" s="51" t="s">
        <v>29</v>
      </c>
      <c r="R46" s="51">
        <f t="shared" si="3"/>
        <v>1</v>
      </c>
      <c r="S46" s="51" t="s">
        <v>30</v>
      </c>
      <c r="T46" s="52">
        <v>44428</v>
      </c>
      <c r="U46" s="51" t="s">
        <v>29</v>
      </c>
      <c r="V46" s="51">
        <f t="shared" si="4"/>
        <v>1</v>
      </c>
      <c r="W46" s="51" t="s">
        <v>29</v>
      </c>
      <c r="X46" s="53" t="s">
        <v>96</v>
      </c>
      <c r="Y46" s="51"/>
      <c r="Z46" s="51"/>
      <c r="AA46" s="51"/>
      <c r="AB46" s="53" t="s">
        <v>96</v>
      </c>
      <c r="AC46" s="54"/>
    </row>
    <row r="47" spans="1:29" ht="42" hidden="1" customHeight="1" x14ac:dyDescent="0.3">
      <c r="A47" s="38">
        <f t="shared" si="5"/>
        <v>37</v>
      </c>
      <c r="B47" s="55" t="s">
        <v>95</v>
      </c>
      <c r="C47" s="49">
        <v>4.5449999999999999</v>
      </c>
      <c r="D47" s="49">
        <v>4.633</v>
      </c>
      <c r="E47" s="50">
        <v>8.8000000000000078E-2</v>
      </c>
      <c r="F47" s="49" t="s">
        <v>26</v>
      </c>
      <c r="G47" s="42" t="s">
        <v>27</v>
      </c>
      <c r="H47" s="42"/>
      <c r="I47" s="49">
        <v>5</v>
      </c>
      <c r="J47" s="49" t="s">
        <v>33</v>
      </c>
      <c r="K47" s="51">
        <f t="shared" si="0"/>
        <v>1</v>
      </c>
      <c r="L47" s="51" t="s">
        <v>29</v>
      </c>
      <c r="M47" s="51">
        <f t="shared" si="1"/>
        <v>1</v>
      </c>
      <c r="N47" s="51" t="s">
        <v>29</v>
      </c>
      <c r="O47" s="51">
        <f t="shared" si="2"/>
        <v>1</v>
      </c>
      <c r="P47" s="51" t="s">
        <v>29</v>
      </c>
      <c r="Q47" s="51" t="s">
        <v>29</v>
      </c>
      <c r="R47" s="51">
        <f t="shared" si="3"/>
        <v>1</v>
      </c>
      <c r="S47" s="51" t="s">
        <v>30</v>
      </c>
      <c r="T47" s="52">
        <v>44428</v>
      </c>
      <c r="U47" s="51" t="s">
        <v>29</v>
      </c>
      <c r="V47" s="51">
        <f t="shared" si="4"/>
        <v>1</v>
      </c>
      <c r="W47" s="51" t="s">
        <v>31</v>
      </c>
      <c r="X47" s="53" t="s">
        <v>97</v>
      </c>
      <c r="Y47" s="51"/>
      <c r="Z47" s="51"/>
      <c r="AA47" s="51"/>
      <c r="AB47" s="53" t="s">
        <v>97</v>
      </c>
      <c r="AC47" s="54"/>
    </row>
    <row r="48" spans="1:29" ht="43.2" hidden="1" x14ac:dyDescent="0.3">
      <c r="A48" s="38">
        <f t="shared" si="5"/>
        <v>38</v>
      </c>
      <c r="B48" s="39" t="s">
        <v>98</v>
      </c>
      <c r="C48" s="40">
        <v>0</v>
      </c>
      <c r="D48" s="40">
        <v>0.17799999999999999</v>
      </c>
      <c r="E48" s="41">
        <v>0.17799999999999999</v>
      </c>
      <c r="F48" s="40" t="s">
        <v>32</v>
      </c>
      <c r="G48" s="40">
        <v>6</v>
      </c>
      <c r="H48" s="40" t="s">
        <v>33</v>
      </c>
      <c r="I48" s="42" t="s">
        <v>27</v>
      </c>
      <c r="J48" s="42"/>
      <c r="K48" s="43">
        <f t="shared" si="0"/>
        <v>1</v>
      </c>
      <c r="L48" s="43" t="s">
        <v>29</v>
      </c>
      <c r="M48" s="43">
        <f t="shared" si="1"/>
        <v>1</v>
      </c>
      <c r="N48" s="43" t="s">
        <v>29</v>
      </c>
      <c r="O48" s="43">
        <f t="shared" si="2"/>
        <v>1</v>
      </c>
      <c r="P48" s="43" t="s">
        <v>29</v>
      </c>
      <c r="Q48" s="43" t="s">
        <v>29</v>
      </c>
      <c r="R48" s="43">
        <f t="shared" si="3"/>
        <v>1</v>
      </c>
      <c r="S48" s="43" t="s">
        <v>30</v>
      </c>
      <c r="T48" s="44">
        <v>44428</v>
      </c>
      <c r="U48" s="43" t="s">
        <v>29</v>
      </c>
      <c r="V48" s="43">
        <f t="shared" si="4"/>
        <v>1</v>
      </c>
      <c r="W48" s="43" t="s">
        <v>31</v>
      </c>
      <c r="X48" s="45" t="s">
        <v>99</v>
      </c>
      <c r="Y48" s="43"/>
      <c r="Z48" s="43"/>
      <c r="AA48" s="43"/>
      <c r="AB48" s="45" t="s">
        <v>99</v>
      </c>
      <c r="AC48" s="46"/>
    </row>
    <row r="49" spans="1:29" ht="72" hidden="1" x14ac:dyDescent="0.3">
      <c r="A49" s="38">
        <f t="shared" si="5"/>
        <v>39</v>
      </c>
      <c r="B49" s="55" t="s">
        <v>100</v>
      </c>
      <c r="C49" s="49">
        <v>0.44500000000000001</v>
      </c>
      <c r="D49" s="49">
        <v>0.88500000000000001</v>
      </c>
      <c r="E49" s="50">
        <v>0.44</v>
      </c>
      <c r="F49" s="49" t="s">
        <v>26</v>
      </c>
      <c r="G49" s="42" t="s">
        <v>27</v>
      </c>
      <c r="H49" s="42"/>
      <c r="I49" s="49">
        <v>6</v>
      </c>
      <c r="J49" s="49" t="s">
        <v>33</v>
      </c>
      <c r="K49" s="51">
        <f t="shared" si="0"/>
        <v>1</v>
      </c>
      <c r="L49" s="51" t="s">
        <v>29</v>
      </c>
      <c r="M49" s="51">
        <f t="shared" si="1"/>
        <v>1</v>
      </c>
      <c r="N49" s="51" t="s">
        <v>29</v>
      </c>
      <c r="O49" s="51">
        <f t="shared" si="2"/>
        <v>1</v>
      </c>
      <c r="P49" s="51" t="s">
        <v>29</v>
      </c>
      <c r="Q49" s="51" t="s">
        <v>29</v>
      </c>
      <c r="R49" s="51">
        <f t="shared" si="3"/>
        <v>1</v>
      </c>
      <c r="S49" s="51" t="s">
        <v>30</v>
      </c>
      <c r="T49" s="52">
        <v>44428</v>
      </c>
      <c r="U49" s="51" t="s">
        <v>29</v>
      </c>
      <c r="V49" s="51">
        <f t="shared" si="4"/>
        <v>1</v>
      </c>
      <c r="W49" s="51" t="s">
        <v>31</v>
      </c>
      <c r="X49" s="53" t="s">
        <v>101</v>
      </c>
      <c r="Y49" s="51"/>
      <c r="Z49" s="51"/>
      <c r="AA49" s="51"/>
      <c r="AB49" s="53" t="s">
        <v>101</v>
      </c>
      <c r="AC49" s="54"/>
    </row>
    <row r="50" spans="1:29" ht="86.4" hidden="1" x14ac:dyDescent="0.3">
      <c r="A50" s="38">
        <f t="shared" si="5"/>
        <v>40</v>
      </c>
      <c r="B50" s="55" t="s">
        <v>100</v>
      </c>
      <c r="C50" s="49">
        <v>12.013999999999999</v>
      </c>
      <c r="D50" s="49">
        <v>14.138999999999999</v>
      </c>
      <c r="E50" s="50">
        <v>2.125</v>
      </c>
      <c r="F50" s="49" t="s">
        <v>26</v>
      </c>
      <c r="G50" s="42" t="s">
        <v>27</v>
      </c>
      <c r="H50" s="42"/>
      <c r="I50" s="49">
        <v>5</v>
      </c>
      <c r="J50" s="49" t="s">
        <v>33</v>
      </c>
      <c r="K50" s="51">
        <f t="shared" si="0"/>
        <v>1</v>
      </c>
      <c r="L50" s="51" t="s">
        <v>29</v>
      </c>
      <c r="M50" s="51">
        <f t="shared" si="1"/>
        <v>1</v>
      </c>
      <c r="N50" s="51" t="s">
        <v>29</v>
      </c>
      <c r="O50" s="51">
        <f t="shared" si="2"/>
        <v>1</v>
      </c>
      <c r="P50" s="51" t="s">
        <v>29</v>
      </c>
      <c r="Q50" s="51" t="s">
        <v>29</v>
      </c>
      <c r="R50" s="51">
        <f t="shared" si="3"/>
        <v>1</v>
      </c>
      <c r="S50" s="51" t="s">
        <v>29</v>
      </c>
      <c r="T50" s="52">
        <v>44428</v>
      </c>
      <c r="U50" s="51" t="s">
        <v>29</v>
      </c>
      <c r="V50" s="51">
        <f t="shared" si="4"/>
        <v>1</v>
      </c>
      <c r="W50" s="51" t="s">
        <v>29</v>
      </c>
      <c r="X50" s="53" t="s">
        <v>102</v>
      </c>
      <c r="Y50" s="51"/>
      <c r="Z50" s="51"/>
      <c r="AA50" s="51"/>
      <c r="AB50" s="53" t="s">
        <v>102</v>
      </c>
      <c r="AC50" s="54"/>
    </row>
    <row r="51" spans="1:29" ht="57.6" hidden="1" x14ac:dyDescent="0.3">
      <c r="A51" s="38">
        <f t="shared" si="5"/>
        <v>41</v>
      </c>
      <c r="B51" s="55" t="s">
        <v>100</v>
      </c>
      <c r="C51" s="49">
        <v>14.138999999999999</v>
      </c>
      <c r="D51" s="49">
        <v>15.265000000000001</v>
      </c>
      <c r="E51" s="50">
        <v>1.1260000000000012</v>
      </c>
      <c r="F51" s="49" t="s">
        <v>26</v>
      </c>
      <c r="G51" s="42" t="s">
        <v>27</v>
      </c>
      <c r="H51" s="42"/>
      <c r="I51" s="49">
        <v>5</v>
      </c>
      <c r="J51" s="49" t="s">
        <v>33</v>
      </c>
      <c r="K51" s="51">
        <f t="shared" si="0"/>
        <v>1</v>
      </c>
      <c r="L51" s="51" t="s">
        <v>29</v>
      </c>
      <c r="M51" s="51">
        <f t="shared" si="1"/>
        <v>1</v>
      </c>
      <c r="N51" s="51" t="s">
        <v>29</v>
      </c>
      <c r="O51" s="51">
        <f t="shared" si="2"/>
        <v>1</v>
      </c>
      <c r="P51" s="51" t="s">
        <v>29</v>
      </c>
      <c r="Q51" s="51" t="s">
        <v>29</v>
      </c>
      <c r="R51" s="51">
        <f t="shared" si="3"/>
        <v>1</v>
      </c>
      <c r="S51" s="51" t="s">
        <v>30</v>
      </c>
      <c r="T51" s="52">
        <v>44428</v>
      </c>
      <c r="U51" s="51" t="s">
        <v>29</v>
      </c>
      <c r="V51" s="51">
        <f t="shared" si="4"/>
        <v>1</v>
      </c>
      <c r="W51" s="51" t="s">
        <v>31</v>
      </c>
      <c r="X51" s="53" t="s">
        <v>103</v>
      </c>
      <c r="Y51" s="51"/>
      <c r="Z51" s="51"/>
      <c r="AA51" s="51"/>
      <c r="AB51" s="53" t="s">
        <v>103</v>
      </c>
      <c r="AC51" s="54"/>
    </row>
    <row r="52" spans="1:29" hidden="1" x14ac:dyDescent="0.3">
      <c r="A52" s="38">
        <f t="shared" si="5"/>
        <v>42</v>
      </c>
      <c r="B52" s="55" t="s">
        <v>100</v>
      </c>
      <c r="C52" s="49">
        <v>16.167999999999999</v>
      </c>
      <c r="D52" s="49">
        <v>16.265999999999998</v>
      </c>
      <c r="E52" s="50">
        <v>9.7999999999998977E-2</v>
      </c>
      <c r="F52" s="49" t="s">
        <v>26</v>
      </c>
      <c r="G52" s="42" t="s">
        <v>27</v>
      </c>
      <c r="H52" s="42"/>
      <c r="I52" s="49">
        <v>7</v>
      </c>
      <c r="J52" s="49" t="s">
        <v>33</v>
      </c>
      <c r="K52" s="51">
        <f t="shared" si="0"/>
        <v>1</v>
      </c>
      <c r="L52" s="51" t="s">
        <v>29</v>
      </c>
      <c r="M52" s="51">
        <f t="shared" si="1"/>
        <v>1</v>
      </c>
      <c r="N52" s="51" t="s">
        <v>29</v>
      </c>
      <c r="O52" s="51">
        <f t="shared" si="2"/>
        <v>1</v>
      </c>
      <c r="P52" s="51" t="s">
        <v>29</v>
      </c>
      <c r="Q52" s="51" t="s">
        <v>29</v>
      </c>
      <c r="R52" s="51">
        <f t="shared" si="3"/>
        <v>1</v>
      </c>
      <c r="S52" s="51" t="s">
        <v>30</v>
      </c>
      <c r="T52" s="52">
        <v>44428</v>
      </c>
      <c r="U52" s="51" t="s">
        <v>29</v>
      </c>
      <c r="V52" s="51">
        <f t="shared" si="4"/>
        <v>1</v>
      </c>
      <c r="W52" s="51" t="s">
        <v>31</v>
      </c>
      <c r="X52" s="53" t="s">
        <v>104</v>
      </c>
      <c r="Y52" s="51"/>
      <c r="Z52" s="51"/>
      <c r="AA52" s="51"/>
      <c r="AB52" s="53" t="s">
        <v>104</v>
      </c>
      <c r="AC52" s="54"/>
    </row>
    <row r="53" spans="1:29" ht="28.8" hidden="1" x14ac:dyDescent="0.3">
      <c r="A53" s="38">
        <f t="shared" si="5"/>
        <v>43</v>
      </c>
      <c r="B53" s="55" t="s">
        <v>100</v>
      </c>
      <c r="C53" s="49">
        <v>17.132000000000001</v>
      </c>
      <c r="D53" s="49">
        <v>17.266999999999999</v>
      </c>
      <c r="E53" s="50">
        <v>0.13499999999999801</v>
      </c>
      <c r="F53" s="49" t="s">
        <v>26</v>
      </c>
      <c r="G53" s="42" t="s">
        <v>27</v>
      </c>
      <c r="H53" s="42"/>
      <c r="I53" s="49">
        <v>5</v>
      </c>
      <c r="J53" s="49" t="s">
        <v>33</v>
      </c>
      <c r="K53" s="51">
        <f t="shared" si="0"/>
        <v>1</v>
      </c>
      <c r="L53" s="51" t="s">
        <v>29</v>
      </c>
      <c r="M53" s="51">
        <f t="shared" si="1"/>
        <v>1</v>
      </c>
      <c r="N53" s="51" t="s">
        <v>31</v>
      </c>
      <c r="O53" s="51">
        <f t="shared" si="2"/>
        <v>1</v>
      </c>
      <c r="P53" s="51" t="s">
        <v>31</v>
      </c>
      <c r="Q53" s="51" t="s">
        <v>31</v>
      </c>
      <c r="R53" s="51">
        <f t="shared" si="3"/>
        <v>1</v>
      </c>
      <c r="S53" s="51" t="s">
        <v>31</v>
      </c>
      <c r="T53" s="52">
        <v>44428</v>
      </c>
      <c r="U53" s="51" t="s">
        <v>29</v>
      </c>
      <c r="V53" s="51">
        <f t="shared" si="4"/>
        <v>1</v>
      </c>
      <c r="W53" s="51" t="s">
        <v>31</v>
      </c>
      <c r="X53" s="53" t="s">
        <v>105</v>
      </c>
      <c r="Y53" s="51"/>
      <c r="Z53" s="51"/>
      <c r="AA53" s="51"/>
      <c r="AB53" s="53" t="s">
        <v>105</v>
      </c>
      <c r="AC53" s="54"/>
    </row>
    <row r="54" spans="1:29" ht="28.8" hidden="1" x14ac:dyDescent="0.3">
      <c r="A54" s="38">
        <f t="shared" si="5"/>
        <v>44</v>
      </c>
      <c r="B54" s="39" t="s">
        <v>106</v>
      </c>
      <c r="C54" s="40">
        <v>0</v>
      </c>
      <c r="D54" s="40">
        <v>5.0999999999999997E-2</v>
      </c>
      <c r="E54" s="41">
        <v>5.0999999999999997E-2</v>
      </c>
      <c r="F54" s="40" t="s">
        <v>26</v>
      </c>
      <c r="G54" s="42" t="s">
        <v>27</v>
      </c>
      <c r="H54" s="42"/>
      <c r="I54" s="40">
        <v>5</v>
      </c>
      <c r="J54" s="40" t="s">
        <v>33</v>
      </c>
      <c r="K54" s="43">
        <f t="shared" si="0"/>
        <v>1</v>
      </c>
      <c r="L54" s="43" t="s">
        <v>29</v>
      </c>
      <c r="M54" s="43">
        <f t="shared" si="1"/>
        <v>1</v>
      </c>
      <c r="N54" s="43" t="s">
        <v>31</v>
      </c>
      <c r="O54" s="43">
        <f t="shared" si="2"/>
        <v>1</v>
      </c>
      <c r="P54" s="43" t="s">
        <v>31</v>
      </c>
      <c r="Q54" s="43" t="s">
        <v>31</v>
      </c>
      <c r="R54" s="43">
        <f t="shared" si="3"/>
        <v>1</v>
      </c>
      <c r="S54" s="43" t="s">
        <v>31</v>
      </c>
      <c r="T54" s="44">
        <v>44428</v>
      </c>
      <c r="U54" s="43" t="s">
        <v>29</v>
      </c>
      <c r="V54" s="43">
        <f t="shared" si="4"/>
        <v>1</v>
      </c>
      <c r="W54" s="43" t="s">
        <v>31</v>
      </c>
      <c r="X54" s="45" t="s">
        <v>107</v>
      </c>
      <c r="Y54" s="43"/>
      <c r="Z54" s="43"/>
      <c r="AA54" s="43"/>
      <c r="AB54" s="45" t="s">
        <v>107</v>
      </c>
      <c r="AC54" s="46"/>
    </row>
    <row r="55" spans="1:29" hidden="1" x14ac:dyDescent="0.3">
      <c r="A55" s="38">
        <f t="shared" si="5"/>
        <v>45</v>
      </c>
      <c r="B55" s="47" t="s">
        <v>106</v>
      </c>
      <c r="C55" s="40">
        <v>5.0999999999999997E-2</v>
      </c>
      <c r="D55" s="40">
        <v>1.08</v>
      </c>
      <c r="E55" s="41">
        <v>1.0290000000000001</v>
      </c>
      <c r="F55" s="40" t="s">
        <v>26</v>
      </c>
      <c r="G55" s="42" t="s">
        <v>27</v>
      </c>
      <c r="H55" s="42"/>
      <c r="I55" s="40">
        <v>5</v>
      </c>
      <c r="J55" s="40" t="s">
        <v>33</v>
      </c>
      <c r="K55" s="43">
        <f t="shared" si="0"/>
        <v>1</v>
      </c>
      <c r="L55" s="43" t="s">
        <v>29</v>
      </c>
      <c r="M55" s="43">
        <f t="shared" si="1"/>
        <v>1</v>
      </c>
      <c r="N55" s="43" t="s">
        <v>29</v>
      </c>
      <c r="O55" s="43">
        <f t="shared" si="2"/>
        <v>1</v>
      </c>
      <c r="P55" s="43" t="s">
        <v>29</v>
      </c>
      <c r="Q55" s="43" t="s">
        <v>29</v>
      </c>
      <c r="R55" s="43">
        <f t="shared" si="3"/>
        <v>1</v>
      </c>
      <c r="S55" s="43" t="s">
        <v>30</v>
      </c>
      <c r="T55" s="44">
        <v>44428</v>
      </c>
      <c r="U55" s="43" t="s">
        <v>29</v>
      </c>
      <c r="V55" s="43">
        <f t="shared" si="4"/>
        <v>1</v>
      </c>
      <c r="W55" s="43" t="s">
        <v>31</v>
      </c>
      <c r="X55" s="45" t="s">
        <v>108</v>
      </c>
      <c r="Y55" s="43"/>
      <c r="Z55" s="43"/>
      <c r="AA55" s="43"/>
      <c r="AB55" s="45" t="s">
        <v>108</v>
      </c>
      <c r="AC55" s="46"/>
    </row>
    <row r="56" spans="1:29" hidden="1" x14ac:dyDescent="0.3">
      <c r="A56" s="38">
        <f t="shared" si="5"/>
        <v>46</v>
      </c>
      <c r="B56" s="48" t="s">
        <v>109</v>
      </c>
      <c r="C56" s="49">
        <v>3.1309999999999998</v>
      </c>
      <c r="D56" s="49">
        <v>3.2690000000000001</v>
      </c>
      <c r="E56" s="50">
        <v>0.13800000000000034</v>
      </c>
      <c r="F56" s="49" t="s">
        <v>32</v>
      </c>
      <c r="G56" s="49">
        <v>6</v>
      </c>
      <c r="H56" s="49" t="s">
        <v>33</v>
      </c>
      <c r="I56" s="42" t="s">
        <v>27</v>
      </c>
      <c r="J56" s="42"/>
      <c r="K56" s="51">
        <f t="shared" si="0"/>
        <v>1</v>
      </c>
      <c r="L56" s="51" t="s">
        <v>29</v>
      </c>
      <c r="M56" s="51">
        <f t="shared" si="1"/>
        <v>1</v>
      </c>
      <c r="N56" s="51" t="s">
        <v>29</v>
      </c>
      <c r="O56" s="51">
        <f t="shared" si="2"/>
        <v>1</v>
      </c>
      <c r="P56" s="51" t="s">
        <v>110</v>
      </c>
      <c r="Q56" s="51" t="s">
        <v>29</v>
      </c>
      <c r="R56" s="51">
        <f t="shared" si="3"/>
        <v>1</v>
      </c>
      <c r="S56" s="51" t="s">
        <v>30</v>
      </c>
      <c r="T56" s="52">
        <v>44428</v>
      </c>
      <c r="U56" s="51" t="s">
        <v>29</v>
      </c>
      <c r="V56" s="51">
        <f t="shared" si="4"/>
        <v>1</v>
      </c>
      <c r="W56" s="51" t="s">
        <v>31</v>
      </c>
      <c r="X56" s="53" t="s">
        <v>111</v>
      </c>
      <c r="Y56" s="51"/>
      <c r="Z56" s="51"/>
      <c r="AA56" s="51"/>
      <c r="AB56" s="53" t="s">
        <v>111</v>
      </c>
      <c r="AC56" s="54"/>
    </row>
    <row r="57" spans="1:29" hidden="1" x14ac:dyDescent="0.3">
      <c r="A57" s="38">
        <f t="shared" si="5"/>
        <v>47</v>
      </c>
      <c r="B57" s="48" t="s">
        <v>109</v>
      </c>
      <c r="C57" s="49">
        <v>3.4449999999999998</v>
      </c>
      <c r="D57" s="49">
        <v>3.54</v>
      </c>
      <c r="E57" s="50">
        <v>9.5000000000000195E-2</v>
      </c>
      <c r="F57" s="49" t="s">
        <v>26</v>
      </c>
      <c r="G57" s="42" t="s">
        <v>27</v>
      </c>
      <c r="H57" s="42"/>
      <c r="I57" s="49">
        <v>6</v>
      </c>
      <c r="J57" s="49" t="s">
        <v>33</v>
      </c>
      <c r="K57" s="51">
        <f t="shared" si="0"/>
        <v>1</v>
      </c>
      <c r="L57" s="51" t="s">
        <v>29</v>
      </c>
      <c r="M57" s="51">
        <f t="shared" si="1"/>
        <v>1</v>
      </c>
      <c r="N57" s="51" t="s">
        <v>29</v>
      </c>
      <c r="O57" s="51">
        <f t="shared" si="2"/>
        <v>1</v>
      </c>
      <c r="P57" s="51" t="s">
        <v>29</v>
      </c>
      <c r="Q57" s="51" t="s">
        <v>29</v>
      </c>
      <c r="R57" s="51">
        <f t="shared" si="3"/>
        <v>1</v>
      </c>
      <c r="S57" s="51" t="s">
        <v>30</v>
      </c>
      <c r="T57" s="52">
        <v>44428</v>
      </c>
      <c r="U57" s="51" t="s">
        <v>29</v>
      </c>
      <c r="V57" s="51">
        <f t="shared" si="4"/>
        <v>1</v>
      </c>
      <c r="W57" s="51" t="s">
        <v>31</v>
      </c>
      <c r="X57" s="53" t="s">
        <v>112</v>
      </c>
      <c r="Y57" s="51"/>
      <c r="Z57" s="51"/>
      <c r="AA57" s="51"/>
      <c r="AB57" s="53" t="s">
        <v>112</v>
      </c>
      <c r="AC57" s="54"/>
    </row>
    <row r="58" spans="1:29" hidden="1" x14ac:dyDescent="0.3">
      <c r="A58" s="38">
        <f t="shared" si="5"/>
        <v>48</v>
      </c>
      <c r="B58" s="55" t="s">
        <v>109</v>
      </c>
      <c r="C58" s="49">
        <v>3.54</v>
      </c>
      <c r="D58" s="49">
        <v>3.72</v>
      </c>
      <c r="E58" s="50">
        <v>0.18000000000000016</v>
      </c>
      <c r="F58" s="49" t="s">
        <v>26</v>
      </c>
      <c r="G58" s="42" t="s">
        <v>27</v>
      </c>
      <c r="H58" s="42"/>
      <c r="I58" s="49">
        <v>6</v>
      </c>
      <c r="J58" s="49" t="s">
        <v>33</v>
      </c>
      <c r="K58" s="51">
        <f t="shared" si="0"/>
        <v>1</v>
      </c>
      <c r="L58" s="51" t="s">
        <v>29</v>
      </c>
      <c r="M58" s="51">
        <f t="shared" si="1"/>
        <v>1</v>
      </c>
      <c r="N58" s="51" t="s">
        <v>29</v>
      </c>
      <c r="O58" s="51">
        <f t="shared" si="2"/>
        <v>1</v>
      </c>
      <c r="P58" s="51" t="s">
        <v>31</v>
      </c>
      <c r="Q58" s="51" t="s">
        <v>31</v>
      </c>
      <c r="R58" s="51">
        <f t="shared" si="3"/>
        <v>1</v>
      </c>
      <c r="S58" s="51" t="s">
        <v>31</v>
      </c>
      <c r="T58" s="52">
        <v>44428</v>
      </c>
      <c r="U58" s="51" t="s">
        <v>29</v>
      </c>
      <c r="V58" s="51">
        <f t="shared" si="4"/>
        <v>1</v>
      </c>
      <c r="W58" s="51" t="s">
        <v>31</v>
      </c>
      <c r="X58" s="53" t="s">
        <v>113</v>
      </c>
      <c r="Y58" s="51"/>
      <c r="Z58" s="51"/>
      <c r="AA58" s="51"/>
      <c r="AB58" s="53" t="s">
        <v>113</v>
      </c>
      <c r="AC58" s="54"/>
    </row>
    <row r="59" spans="1:29" ht="163.19999999999999" customHeight="1" x14ac:dyDescent="0.3">
      <c r="A59" s="38">
        <f t="shared" si="5"/>
        <v>49</v>
      </c>
      <c r="B59" s="55" t="s">
        <v>109</v>
      </c>
      <c r="C59" s="49">
        <v>3.72</v>
      </c>
      <c r="D59" s="49">
        <v>4.0350000000000001</v>
      </c>
      <c r="E59" s="50">
        <v>0.31499999999999995</v>
      </c>
      <c r="F59" s="49" t="s">
        <v>26</v>
      </c>
      <c r="G59" s="42" t="s">
        <v>27</v>
      </c>
      <c r="H59" s="42"/>
      <c r="I59" s="49">
        <v>6</v>
      </c>
      <c r="J59" s="49" t="s">
        <v>33</v>
      </c>
      <c r="K59" s="51">
        <f t="shared" si="0"/>
        <v>1</v>
      </c>
      <c r="L59" s="51" t="s">
        <v>29</v>
      </c>
      <c r="M59" s="51">
        <f t="shared" si="1"/>
        <v>1</v>
      </c>
      <c r="N59" s="51" t="s">
        <v>30</v>
      </c>
      <c r="O59" s="51">
        <f t="shared" si="2"/>
        <v>0</v>
      </c>
      <c r="P59" s="51" t="s">
        <v>29</v>
      </c>
      <c r="Q59" s="51" t="s">
        <v>30</v>
      </c>
      <c r="R59" s="51">
        <f t="shared" si="3"/>
        <v>0</v>
      </c>
      <c r="S59" s="51" t="s">
        <v>30</v>
      </c>
      <c r="T59" s="52">
        <v>44428</v>
      </c>
      <c r="U59" s="51" t="s">
        <v>30</v>
      </c>
      <c r="V59" s="51">
        <f t="shared" si="4"/>
        <v>0</v>
      </c>
      <c r="W59" s="51" t="s">
        <v>30</v>
      </c>
      <c r="X59" s="53" t="s">
        <v>114</v>
      </c>
      <c r="Y59" s="51" t="s">
        <v>115</v>
      </c>
      <c r="Z59" s="61" t="s">
        <v>116</v>
      </c>
      <c r="AA59" s="51"/>
      <c r="AB59" s="53" t="s">
        <v>114</v>
      </c>
      <c r="AC59" s="54"/>
    </row>
    <row r="60" spans="1:29" hidden="1" x14ac:dyDescent="0.3">
      <c r="A60" s="38">
        <f t="shared" si="5"/>
        <v>50</v>
      </c>
      <c r="B60" s="55" t="s">
        <v>109</v>
      </c>
      <c r="C60" s="49">
        <v>5.4059999999999997</v>
      </c>
      <c r="D60" s="49">
        <v>6.101</v>
      </c>
      <c r="E60" s="50">
        <v>0.69500000000000028</v>
      </c>
      <c r="F60" s="49" t="s">
        <v>32</v>
      </c>
      <c r="G60" s="49">
        <v>6</v>
      </c>
      <c r="H60" s="49" t="s">
        <v>33</v>
      </c>
      <c r="I60" s="42" t="s">
        <v>27</v>
      </c>
      <c r="J60" s="42"/>
      <c r="K60" s="51">
        <f t="shared" si="0"/>
        <v>1</v>
      </c>
      <c r="L60" s="51" t="s">
        <v>29</v>
      </c>
      <c r="M60" s="51">
        <f t="shared" si="1"/>
        <v>1</v>
      </c>
      <c r="N60" s="51" t="s">
        <v>29</v>
      </c>
      <c r="O60" s="51">
        <f t="shared" si="2"/>
        <v>1</v>
      </c>
      <c r="P60" s="51" t="s">
        <v>29</v>
      </c>
      <c r="Q60" s="51" t="s">
        <v>29</v>
      </c>
      <c r="R60" s="51">
        <f t="shared" si="3"/>
        <v>1</v>
      </c>
      <c r="S60" s="51" t="s">
        <v>30</v>
      </c>
      <c r="T60" s="52">
        <v>44428</v>
      </c>
      <c r="U60" s="51" t="s">
        <v>29</v>
      </c>
      <c r="V60" s="51">
        <f t="shared" si="4"/>
        <v>1</v>
      </c>
      <c r="W60" s="51" t="s">
        <v>31</v>
      </c>
      <c r="X60" s="53" t="s">
        <v>117</v>
      </c>
      <c r="Y60" s="51"/>
      <c r="Z60" s="51"/>
      <c r="AA60" s="51"/>
      <c r="AB60" s="53" t="s">
        <v>117</v>
      </c>
      <c r="AC60" s="54"/>
    </row>
    <row r="61" spans="1:29" ht="43.2" hidden="1" x14ac:dyDescent="0.3">
      <c r="A61" s="38">
        <f t="shared" si="5"/>
        <v>51</v>
      </c>
      <c r="B61" s="55" t="s">
        <v>109</v>
      </c>
      <c r="C61" s="49">
        <v>6.101</v>
      </c>
      <c r="D61" s="49">
        <v>6.4359999999999999</v>
      </c>
      <c r="E61" s="50">
        <v>0.33499999999999996</v>
      </c>
      <c r="F61" s="49" t="s">
        <v>32</v>
      </c>
      <c r="G61" s="49">
        <v>5</v>
      </c>
      <c r="H61" s="49" t="s">
        <v>33</v>
      </c>
      <c r="I61" s="42" t="s">
        <v>27</v>
      </c>
      <c r="J61" s="42"/>
      <c r="K61" s="51">
        <f t="shared" si="0"/>
        <v>1</v>
      </c>
      <c r="L61" s="51" t="s">
        <v>29</v>
      </c>
      <c r="M61" s="51">
        <f t="shared" si="1"/>
        <v>1</v>
      </c>
      <c r="N61" s="51" t="s">
        <v>29</v>
      </c>
      <c r="O61" s="51">
        <f t="shared" si="2"/>
        <v>1</v>
      </c>
      <c r="P61" s="51" t="s">
        <v>29</v>
      </c>
      <c r="Q61" s="51" t="s">
        <v>29</v>
      </c>
      <c r="R61" s="51">
        <f t="shared" si="3"/>
        <v>1</v>
      </c>
      <c r="S61" s="51" t="s">
        <v>30</v>
      </c>
      <c r="T61" s="52">
        <v>44428</v>
      </c>
      <c r="U61" s="51" t="s">
        <v>29</v>
      </c>
      <c r="V61" s="51">
        <f t="shared" si="4"/>
        <v>1</v>
      </c>
      <c r="W61" s="51" t="s">
        <v>31</v>
      </c>
      <c r="X61" s="53" t="s">
        <v>118</v>
      </c>
      <c r="Y61" s="51"/>
      <c r="Z61" s="51"/>
      <c r="AA61" s="51"/>
      <c r="AB61" s="53" t="s">
        <v>118</v>
      </c>
      <c r="AC61" s="54"/>
    </row>
    <row r="62" spans="1:29" hidden="1" x14ac:dyDescent="0.3">
      <c r="A62" s="38">
        <f t="shared" si="5"/>
        <v>52</v>
      </c>
      <c r="B62" s="55" t="s">
        <v>109</v>
      </c>
      <c r="C62" s="49">
        <v>6.1849999999999996</v>
      </c>
      <c r="D62" s="49">
        <v>6.46</v>
      </c>
      <c r="E62" s="50">
        <v>0.27500000000000036</v>
      </c>
      <c r="F62" s="49" t="s">
        <v>26</v>
      </c>
      <c r="G62" s="42" t="s">
        <v>27</v>
      </c>
      <c r="H62" s="42"/>
      <c r="I62" s="49">
        <v>5</v>
      </c>
      <c r="J62" s="49" t="s">
        <v>33</v>
      </c>
      <c r="K62" s="51">
        <f t="shared" si="0"/>
        <v>1</v>
      </c>
      <c r="L62" s="51" t="s">
        <v>29</v>
      </c>
      <c r="M62" s="51">
        <f t="shared" si="1"/>
        <v>1</v>
      </c>
      <c r="N62" s="51" t="s">
        <v>29</v>
      </c>
      <c r="O62" s="51">
        <f t="shared" si="2"/>
        <v>1</v>
      </c>
      <c r="P62" s="51" t="s">
        <v>31</v>
      </c>
      <c r="Q62" s="51" t="s">
        <v>31</v>
      </c>
      <c r="R62" s="51">
        <f t="shared" si="3"/>
        <v>1</v>
      </c>
      <c r="S62" s="51" t="s">
        <v>31</v>
      </c>
      <c r="T62" s="52">
        <v>44428</v>
      </c>
      <c r="U62" s="51" t="s">
        <v>29</v>
      </c>
      <c r="V62" s="51">
        <f t="shared" si="4"/>
        <v>1</v>
      </c>
      <c r="W62" s="51" t="s">
        <v>31</v>
      </c>
      <c r="X62" s="53" t="s">
        <v>119</v>
      </c>
      <c r="Y62" s="51"/>
      <c r="Z62" s="51"/>
      <c r="AA62" s="51"/>
      <c r="AB62" s="53" t="s">
        <v>119</v>
      </c>
      <c r="AC62" s="54"/>
    </row>
    <row r="63" spans="1:29" hidden="1" x14ac:dyDescent="0.3">
      <c r="A63" s="38">
        <f t="shared" si="5"/>
        <v>53</v>
      </c>
      <c r="B63" s="55" t="s">
        <v>109</v>
      </c>
      <c r="C63" s="49">
        <v>6.46</v>
      </c>
      <c r="D63" s="49">
        <v>6.58</v>
      </c>
      <c r="E63" s="50">
        <v>0.12000000000000011</v>
      </c>
      <c r="F63" s="49" t="s">
        <v>26</v>
      </c>
      <c r="G63" s="42" t="s">
        <v>27</v>
      </c>
      <c r="H63" s="42"/>
      <c r="I63" s="49">
        <v>6</v>
      </c>
      <c r="J63" s="49" t="s">
        <v>33</v>
      </c>
      <c r="K63" s="51">
        <f t="shared" si="0"/>
        <v>1</v>
      </c>
      <c r="L63" s="51" t="s">
        <v>29</v>
      </c>
      <c r="M63" s="51">
        <f t="shared" si="1"/>
        <v>1</v>
      </c>
      <c r="N63" s="51" t="s">
        <v>29</v>
      </c>
      <c r="O63" s="51">
        <f t="shared" si="2"/>
        <v>1</v>
      </c>
      <c r="P63" s="51" t="s">
        <v>29</v>
      </c>
      <c r="Q63" s="51" t="s">
        <v>29</v>
      </c>
      <c r="R63" s="51">
        <f t="shared" si="3"/>
        <v>1</v>
      </c>
      <c r="S63" s="51" t="s">
        <v>30</v>
      </c>
      <c r="T63" s="52">
        <v>44428</v>
      </c>
      <c r="U63" s="51" t="s">
        <v>29</v>
      </c>
      <c r="V63" s="51">
        <f t="shared" si="4"/>
        <v>1</v>
      </c>
      <c r="W63" s="51" t="s">
        <v>31</v>
      </c>
      <c r="X63" s="53" t="s">
        <v>120</v>
      </c>
      <c r="Y63" s="51"/>
      <c r="Z63" s="51"/>
      <c r="AA63" s="51"/>
      <c r="AB63" s="53" t="s">
        <v>120</v>
      </c>
      <c r="AC63" s="54"/>
    </row>
    <row r="64" spans="1:29" hidden="1" x14ac:dyDescent="0.3">
      <c r="A64" s="38">
        <f t="shared" si="5"/>
        <v>54</v>
      </c>
      <c r="B64" s="48" t="s">
        <v>109</v>
      </c>
      <c r="C64" s="49">
        <v>6.9850000000000003</v>
      </c>
      <c r="D64" s="49">
        <v>7.125</v>
      </c>
      <c r="E64" s="50">
        <v>0.13999999999999968</v>
      </c>
      <c r="F64" s="49" t="s">
        <v>32</v>
      </c>
      <c r="G64" s="49">
        <v>5</v>
      </c>
      <c r="H64" s="49" t="s">
        <v>33</v>
      </c>
      <c r="I64" s="42" t="s">
        <v>27</v>
      </c>
      <c r="J64" s="42"/>
      <c r="K64" s="51">
        <f t="shared" si="0"/>
        <v>1</v>
      </c>
      <c r="L64" s="51" t="s">
        <v>29</v>
      </c>
      <c r="M64" s="51">
        <f t="shared" si="1"/>
        <v>1</v>
      </c>
      <c r="N64" s="51" t="s">
        <v>29</v>
      </c>
      <c r="O64" s="51">
        <f t="shared" si="2"/>
        <v>1</v>
      </c>
      <c r="P64" s="51" t="s">
        <v>29</v>
      </c>
      <c r="Q64" s="51" t="s">
        <v>31</v>
      </c>
      <c r="R64" s="51">
        <f t="shared" si="3"/>
        <v>1</v>
      </c>
      <c r="S64" s="51" t="s">
        <v>31</v>
      </c>
      <c r="T64" s="52">
        <v>44428</v>
      </c>
      <c r="U64" s="51" t="s">
        <v>29</v>
      </c>
      <c r="V64" s="51">
        <f t="shared" si="4"/>
        <v>1</v>
      </c>
      <c r="W64" s="51" t="s">
        <v>31</v>
      </c>
      <c r="X64" s="53" t="s">
        <v>121</v>
      </c>
      <c r="Y64" s="51"/>
      <c r="Z64" s="51"/>
      <c r="AA64" s="51"/>
      <c r="AB64" s="53" t="s">
        <v>121</v>
      </c>
      <c r="AC64" s="54"/>
    </row>
    <row r="65" spans="1:29" hidden="1" x14ac:dyDescent="0.3">
      <c r="A65" s="38">
        <f t="shared" si="5"/>
        <v>55</v>
      </c>
      <c r="B65" s="62" t="s">
        <v>109</v>
      </c>
      <c r="C65" s="63">
        <v>7.4</v>
      </c>
      <c r="D65" s="63">
        <v>8.1609999999999996</v>
      </c>
      <c r="E65" s="50">
        <v>0.76099999999999923</v>
      </c>
      <c r="F65" s="64" t="s">
        <v>32</v>
      </c>
      <c r="G65" s="49">
        <v>5</v>
      </c>
      <c r="H65" s="49" t="s">
        <v>33</v>
      </c>
      <c r="I65" s="42" t="s">
        <v>27</v>
      </c>
      <c r="J65" s="42"/>
      <c r="K65" s="51">
        <f t="shared" si="0"/>
        <v>1</v>
      </c>
      <c r="L65" s="51" t="s">
        <v>29</v>
      </c>
      <c r="M65" s="51">
        <f t="shared" si="1"/>
        <v>1</v>
      </c>
      <c r="N65" s="51" t="s">
        <v>29</v>
      </c>
      <c r="O65" s="51">
        <f t="shared" si="2"/>
        <v>1</v>
      </c>
      <c r="P65" s="51" t="s">
        <v>29</v>
      </c>
      <c r="Q65" s="51" t="s">
        <v>29</v>
      </c>
      <c r="R65" s="51">
        <f t="shared" si="3"/>
        <v>1</v>
      </c>
      <c r="S65" s="51" t="s">
        <v>30</v>
      </c>
      <c r="T65" s="52">
        <v>44428</v>
      </c>
      <c r="U65" s="51" t="s">
        <v>29</v>
      </c>
      <c r="V65" s="51">
        <f t="shared" si="4"/>
        <v>1</v>
      </c>
      <c r="W65" s="51" t="s">
        <v>31</v>
      </c>
      <c r="X65" s="53" t="s">
        <v>120</v>
      </c>
      <c r="Y65" s="51"/>
      <c r="Z65" s="51"/>
      <c r="AA65" s="51"/>
      <c r="AB65" s="53" t="s">
        <v>120</v>
      </c>
      <c r="AC65" s="54"/>
    </row>
    <row r="66" spans="1:29" hidden="1" x14ac:dyDescent="0.3">
      <c r="A66" s="38">
        <f t="shared" si="5"/>
        <v>56</v>
      </c>
      <c r="B66" s="55" t="s">
        <v>109</v>
      </c>
      <c r="C66" s="49">
        <v>8.2959999999999994</v>
      </c>
      <c r="D66" s="49">
        <v>8.6560000000000006</v>
      </c>
      <c r="E66" s="50">
        <v>0.36000000000000121</v>
      </c>
      <c r="F66" s="49" t="s">
        <v>32</v>
      </c>
      <c r="G66" s="49">
        <v>5</v>
      </c>
      <c r="H66" s="49" t="s">
        <v>33</v>
      </c>
      <c r="I66" s="42" t="s">
        <v>27</v>
      </c>
      <c r="J66" s="42"/>
      <c r="K66" s="51">
        <f t="shared" si="0"/>
        <v>1</v>
      </c>
      <c r="L66" s="51" t="s">
        <v>29</v>
      </c>
      <c r="M66" s="51">
        <f t="shared" si="1"/>
        <v>1</v>
      </c>
      <c r="N66" s="51" t="s">
        <v>29</v>
      </c>
      <c r="O66" s="51">
        <f t="shared" si="2"/>
        <v>1</v>
      </c>
      <c r="P66" s="51" t="s">
        <v>29</v>
      </c>
      <c r="Q66" s="51" t="s">
        <v>29</v>
      </c>
      <c r="R66" s="51">
        <f t="shared" si="3"/>
        <v>1</v>
      </c>
      <c r="S66" s="51" t="s">
        <v>30</v>
      </c>
      <c r="T66" s="52">
        <v>44428</v>
      </c>
      <c r="U66" s="51" t="s">
        <v>29</v>
      </c>
      <c r="V66" s="51">
        <f t="shared" si="4"/>
        <v>1</v>
      </c>
      <c r="W66" s="51" t="s">
        <v>31</v>
      </c>
      <c r="X66" s="65" t="s">
        <v>122</v>
      </c>
      <c r="Y66" s="51"/>
      <c r="Z66" s="51"/>
      <c r="AA66" s="51"/>
      <c r="AB66" s="65" t="s">
        <v>122</v>
      </c>
      <c r="AC66" s="66"/>
    </row>
    <row r="67" spans="1:29" hidden="1" x14ac:dyDescent="0.3">
      <c r="A67" s="38">
        <f t="shared" si="5"/>
        <v>57</v>
      </c>
      <c r="B67" s="55" t="s">
        <v>109</v>
      </c>
      <c r="C67" s="49">
        <v>8.8149999999999995</v>
      </c>
      <c r="D67" s="49">
        <v>9.3109999999999999</v>
      </c>
      <c r="E67" s="50">
        <v>0.49600000000000044</v>
      </c>
      <c r="F67" s="49" t="s">
        <v>26</v>
      </c>
      <c r="G67" s="42" t="s">
        <v>27</v>
      </c>
      <c r="H67" s="42"/>
      <c r="I67" s="49">
        <v>5</v>
      </c>
      <c r="J67" s="49" t="s">
        <v>33</v>
      </c>
      <c r="K67" s="51">
        <f t="shared" si="0"/>
        <v>1</v>
      </c>
      <c r="L67" s="51" t="s">
        <v>29</v>
      </c>
      <c r="M67" s="51">
        <f t="shared" si="1"/>
        <v>1</v>
      </c>
      <c r="N67" s="51" t="s">
        <v>29</v>
      </c>
      <c r="O67" s="51">
        <f t="shared" si="2"/>
        <v>1</v>
      </c>
      <c r="P67" s="51" t="s">
        <v>29</v>
      </c>
      <c r="Q67" s="51" t="s">
        <v>29</v>
      </c>
      <c r="R67" s="51">
        <f t="shared" si="3"/>
        <v>1</v>
      </c>
      <c r="S67" s="51" t="s">
        <v>30</v>
      </c>
      <c r="T67" s="52">
        <v>44428</v>
      </c>
      <c r="U67" s="51" t="s">
        <v>29</v>
      </c>
      <c r="V67" s="51">
        <f t="shared" si="4"/>
        <v>1</v>
      </c>
      <c r="W67" s="51" t="s">
        <v>31</v>
      </c>
      <c r="X67" s="53" t="s">
        <v>123</v>
      </c>
      <c r="Y67" s="51"/>
      <c r="Z67" s="51"/>
      <c r="AA67" s="51"/>
      <c r="AB67" s="53" t="s">
        <v>123</v>
      </c>
      <c r="AC67" s="54"/>
    </row>
    <row r="68" spans="1:29" ht="28.8" hidden="1" x14ac:dyDescent="0.3">
      <c r="A68" s="38">
        <f t="shared" si="5"/>
        <v>58</v>
      </c>
      <c r="B68" s="39" t="s">
        <v>124</v>
      </c>
      <c r="C68" s="40">
        <v>1.629</v>
      </c>
      <c r="D68" s="40">
        <v>1.84</v>
      </c>
      <c r="E68" s="41">
        <v>0.21100000000000008</v>
      </c>
      <c r="F68" s="40" t="s">
        <v>32</v>
      </c>
      <c r="G68" s="40">
        <v>5</v>
      </c>
      <c r="H68" s="40" t="s">
        <v>33</v>
      </c>
      <c r="I68" s="42" t="s">
        <v>27</v>
      </c>
      <c r="J68" s="42"/>
      <c r="K68" s="43">
        <f t="shared" si="0"/>
        <v>1</v>
      </c>
      <c r="L68" s="43" t="s">
        <v>29</v>
      </c>
      <c r="M68" s="43">
        <f t="shared" si="1"/>
        <v>1</v>
      </c>
      <c r="N68" s="43" t="s">
        <v>29</v>
      </c>
      <c r="O68" s="43">
        <f t="shared" si="2"/>
        <v>1</v>
      </c>
      <c r="P68" s="43" t="s">
        <v>29</v>
      </c>
      <c r="Q68" s="43" t="s">
        <v>31</v>
      </c>
      <c r="R68" s="43">
        <f t="shared" si="3"/>
        <v>1</v>
      </c>
      <c r="S68" s="43" t="s">
        <v>30</v>
      </c>
      <c r="T68" s="44">
        <v>44404</v>
      </c>
      <c r="U68" s="43" t="s">
        <v>29</v>
      </c>
      <c r="V68" s="43">
        <f t="shared" si="4"/>
        <v>1</v>
      </c>
      <c r="W68" s="43" t="s">
        <v>31</v>
      </c>
      <c r="X68" s="45" t="s">
        <v>125</v>
      </c>
      <c r="Y68" s="43"/>
      <c r="Z68" s="43"/>
      <c r="AA68" s="43"/>
      <c r="AB68" s="45" t="s">
        <v>125</v>
      </c>
      <c r="AC68" s="46"/>
    </row>
    <row r="69" spans="1:29" hidden="1" x14ac:dyDescent="0.3">
      <c r="A69" s="38">
        <f t="shared" si="5"/>
        <v>59</v>
      </c>
      <c r="B69" s="47" t="s">
        <v>124</v>
      </c>
      <c r="C69" s="40">
        <v>2.31</v>
      </c>
      <c r="D69" s="40">
        <v>2.7050000000000001</v>
      </c>
      <c r="E69" s="41">
        <v>0.39500000000000002</v>
      </c>
      <c r="F69" s="40" t="s">
        <v>26</v>
      </c>
      <c r="G69" s="42" t="s">
        <v>27</v>
      </c>
      <c r="H69" s="42"/>
      <c r="I69" s="40">
        <v>6</v>
      </c>
      <c r="J69" s="40" t="s">
        <v>33</v>
      </c>
      <c r="K69" s="43">
        <f t="shared" si="0"/>
        <v>1</v>
      </c>
      <c r="L69" s="43" t="s">
        <v>29</v>
      </c>
      <c r="M69" s="43">
        <f t="shared" si="1"/>
        <v>1</v>
      </c>
      <c r="N69" s="43" t="s">
        <v>29</v>
      </c>
      <c r="O69" s="43">
        <f t="shared" si="2"/>
        <v>1</v>
      </c>
      <c r="P69" s="43" t="s">
        <v>29</v>
      </c>
      <c r="Q69" s="43" t="s">
        <v>29</v>
      </c>
      <c r="R69" s="43">
        <f t="shared" si="3"/>
        <v>1</v>
      </c>
      <c r="S69" s="43" t="s">
        <v>30</v>
      </c>
      <c r="T69" s="44">
        <v>44404</v>
      </c>
      <c r="U69" s="43" t="s">
        <v>29</v>
      </c>
      <c r="V69" s="43">
        <f t="shared" si="4"/>
        <v>1</v>
      </c>
      <c r="W69" s="43" t="s">
        <v>31</v>
      </c>
      <c r="X69" s="45" t="s">
        <v>126</v>
      </c>
      <c r="Y69" s="43"/>
      <c r="Z69" s="43"/>
      <c r="AA69" s="43"/>
      <c r="AB69" s="45" t="s">
        <v>126</v>
      </c>
      <c r="AC69" s="46"/>
    </row>
    <row r="70" spans="1:29" hidden="1" x14ac:dyDescent="0.3">
      <c r="A70" s="38">
        <f t="shared" si="5"/>
        <v>60</v>
      </c>
      <c r="B70" s="39" t="s">
        <v>124</v>
      </c>
      <c r="C70" s="40">
        <v>2.9</v>
      </c>
      <c r="D70" s="40">
        <v>3.528</v>
      </c>
      <c r="E70" s="41">
        <v>0.62800000000000011</v>
      </c>
      <c r="F70" s="40" t="s">
        <v>32</v>
      </c>
      <c r="G70" s="40">
        <v>6</v>
      </c>
      <c r="H70" s="40"/>
      <c r="I70" s="42" t="s">
        <v>27</v>
      </c>
      <c r="J70" s="42"/>
      <c r="K70" s="43">
        <f t="shared" si="0"/>
        <v>1</v>
      </c>
      <c r="L70" s="43" t="s">
        <v>29</v>
      </c>
      <c r="M70" s="43">
        <f t="shared" si="1"/>
        <v>1</v>
      </c>
      <c r="N70" s="43" t="s">
        <v>29</v>
      </c>
      <c r="O70" s="43">
        <f t="shared" si="2"/>
        <v>1</v>
      </c>
      <c r="P70" s="43" t="s">
        <v>29</v>
      </c>
      <c r="Q70" s="43" t="s">
        <v>29</v>
      </c>
      <c r="R70" s="43">
        <f t="shared" si="3"/>
        <v>1</v>
      </c>
      <c r="S70" s="43" t="s">
        <v>30</v>
      </c>
      <c r="T70" s="44">
        <v>44404</v>
      </c>
      <c r="U70" s="43" t="s">
        <v>29</v>
      </c>
      <c r="V70" s="43">
        <f t="shared" si="4"/>
        <v>1</v>
      </c>
      <c r="W70" s="43" t="s">
        <v>31</v>
      </c>
      <c r="X70" s="45" t="s">
        <v>126</v>
      </c>
      <c r="Y70" s="43"/>
      <c r="Z70" s="43"/>
      <c r="AA70" s="43"/>
      <c r="AB70" s="45" t="s">
        <v>126</v>
      </c>
      <c r="AC70" s="46"/>
    </row>
    <row r="71" spans="1:29" hidden="1" x14ac:dyDescent="0.3">
      <c r="A71" s="38">
        <f t="shared" si="5"/>
        <v>61</v>
      </c>
      <c r="B71" s="55" t="s">
        <v>127</v>
      </c>
      <c r="C71" s="49">
        <v>0</v>
      </c>
      <c r="D71" s="49">
        <v>0.47899999999999998</v>
      </c>
      <c r="E71" s="50">
        <v>0.47899999999999998</v>
      </c>
      <c r="F71" s="49" t="s">
        <v>32</v>
      </c>
      <c r="G71" s="49">
        <v>5</v>
      </c>
      <c r="H71" s="49" t="s">
        <v>33</v>
      </c>
      <c r="I71" s="42" t="s">
        <v>27</v>
      </c>
      <c r="J71" s="42"/>
      <c r="K71" s="51">
        <f t="shared" si="0"/>
        <v>1</v>
      </c>
      <c r="L71" s="51" t="s">
        <v>29</v>
      </c>
      <c r="M71" s="51">
        <f t="shared" si="1"/>
        <v>1</v>
      </c>
      <c r="N71" s="51" t="s">
        <v>29</v>
      </c>
      <c r="O71" s="51">
        <f t="shared" si="2"/>
        <v>1</v>
      </c>
      <c r="P71" s="51" t="s">
        <v>29</v>
      </c>
      <c r="Q71" s="51" t="s">
        <v>29</v>
      </c>
      <c r="R71" s="51">
        <f t="shared" si="3"/>
        <v>1</v>
      </c>
      <c r="S71" s="51" t="s">
        <v>30</v>
      </c>
      <c r="T71" s="52">
        <v>44404</v>
      </c>
      <c r="U71" s="51" t="s">
        <v>29</v>
      </c>
      <c r="V71" s="51">
        <f t="shared" si="4"/>
        <v>1</v>
      </c>
      <c r="W71" s="51" t="s">
        <v>31</v>
      </c>
      <c r="X71" s="53" t="s">
        <v>128</v>
      </c>
      <c r="Y71" s="51"/>
      <c r="Z71" s="51"/>
      <c r="AA71" s="51"/>
      <c r="AB71" s="53" t="s">
        <v>128</v>
      </c>
      <c r="AC71" s="54"/>
    </row>
    <row r="72" spans="1:29" hidden="1" x14ac:dyDescent="0.3">
      <c r="A72" s="38">
        <f t="shared" si="5"/>
        <v>62</v>
      </c>
      <c r="B72" s="55" t="s">
        <v>127</v>
      </c>
      <c r="C72" s="49">
        <v>0.85699999999999998</v>
      </c>
      <c r="D72" s="49">
        <v>1.1970000000000001</v>
      </c>
      <c r="E72" s="50">
        <v>0.34000000000000008</v>
      </c>
      <c r="F72" s="49" t="s">
        <v>32</v>
      </c>
      <c r="G72" s="49">
        <v>7</v>
      </c>
      <c r="H72" s="49" t="s">
        <v>33</v>
      </c>
      <c r="I72" s="42" t="s">
        <v>27</v>
      </c>
      <c r="J72" s="42"/>
      <c r="K72" s="51">
        <f t="shared" si="0"/>
        <v>1</v>
      </c>
      <c r="L72" s="51" t="s">
        <v>29</v>
      </c>
      <c r="M72" s="51">
        <f t="shared" si="1"/>
        <v>1</v>
      </c>
      <c r="N72" s="51" t="s">
        <v>29</v>
      </c>
      <c r="O72" s="51">
        <f t="shared" si="2"/>
        <v>1</v>
      </c>
      <c r="P72" s="51" t="s">
        <v>29</v>
      </c>
      <c r="Q72" s="51" t="s">
        <v>29</v>
      </c>
      <c r="R72" s="51">
        <f t="shared" si="3"/>
        <v>1</v>
      </c>
      <c r="S72" s="51" t="s">
        <v>30</v>
      </c>
      <c r="T72" s="52">
        <v>44404</v>
      </c>
      <c r="U72" s="51" t="s">
        <v>29</v>
      </c>
      <c r="V72" s="51">
        <f t="shared" si="4"/>
        <v>1</v>
      </c>
      <c r="W72" s="51" t="s">
        <v>31</v>
      </c>
      <c r="X72" s="53" t="s">
        <v>128</v>
      </c>
      <c r="Y72" s="51"/>
      <c r="Z72" s="51"/>
      <c r="AA72" s="51"/>
      <c r="AB72" s="53" t="s">
        <v>128</v>
      </c>
      <c r="AC72" s="54"/>
    </row>
    <row r="73" spans="1:29" hidden="1" x14ac:dyDescent="0.3">
      <c r="A73" s="38">
        <f t="shared" si="5"/>
        <v>63</v>
      </c>
      <c r="B73" s="39" t="s">
        <v>129</v>
      </c>
      <c r="C73" s="40">
        <v>0</v>
      </c>
      <c r="D73" s="40">
        <v>0.20100000000000001</v>
      </c>
      <c r="E73" s="41">
        <v>0.20100000000000001</v>
      </c>
      <c r="F73" s="40" t="s">
        <v>26</v>
      </c>
      <c r="G73" s="42" t="s">
        <v>27</v>
      </c>
      <c r="H73" s="42"/>
      <c r="I73" s="40">
        <v>5</v>
      </c>
      <c r="J73" s="40" t="s">
        <v>33</v>
      </c>
      <c r="K73" s="43">
        <f t="shared" si="0"/>
        <v>1</v>
      </c>
      <c r="L73" s="43" t="s">
        <v>29</v>
      </c>
      <c r="M73" s="43">
        <f t="shared" si="1"/>
        <v>1</v>
      </c>
      <c r="N73" s="43" t="s">
        <v>29</v>
      </c>
      <c r="O73" s="43">
        <f t="shared" si="2"/>
        <v>1</v>
      </c>
      <c r="P73" s="43" t="s">
        <v>29</v>
      </c>
      <c r="Q73" s="43" t="s">
        <v>29</v>
      </c>
      <c r="R73" s="43">
        <f t="shared" si="3"/>
        <v>1</v>
      </c>
      <c r="S73" s="43" t="s">
        <v>30</v>
      </c>
      <c r="T73" s="44">
        <v>44404</v>
      </c>
      <c r="U73" s="43" t="s">
        <v>29</v>
      </c>
      <c r="V73" s="43">
        <f t="shared" si="4"/>
        <v>1</v>
      </c>
      <c r="W73" s="43" t="s">
        <v>31</v>
      </c>
      <c r="X73" s="45" t="s">
        <v>130</v>
      </c>
      <c r="Y73" s="43"/>
      <c r="Z73" s="43"/>
      <c r="AA73" s="43"/>
      <c r="AB73" s="45" t="s">
        <v>130</v>
      </c>
      <c r="AC73" s="46"/>
    </row>
    <row r="74" spans="1:29" ht="57.6" x14ac:dyDescent="0.3">
      <c r="A74" s="38">
        <f t="shared" si="5"/>
        <v>64</v>
      </c>
      <c r="B74" s="39" t="s">
        <v>129</v>
      </c>
      <c r="C74" s="40">
        <v>2.0710000000000002</v>
      </c>
      <c r="D74" s="40">
        <v>2.601</v>
      </c>
      <c r="E74" s="41">
        <v>0.5299999999999998</v>
      </c>
      <c r="F74" s="40" t="s">
        <v>26</v>
      </c>
      <c r="G74" s="42" t="s">
        <v>27</v>
      </c>
      <c r="H74" s="42"/>
      <c r="I74" s="40">
        <v>5</v>
      </c>
      <c r="J74" s="40" t="s">
        <v>33</v>
      </c>
      <c r="K74" s="43">
        <f t="shared" si="0"/>
        <v>1</v>
      </c>
      <c r="L74" s="43" t="s">
        <v>29</v>
      </c>
      <c r="M74" s="43">
        <f t="shared" si="1"/>
        <v>1</v>
      </c>
      <c r="N74" s="43" t="s">
        <v>30</v>
      </c>
      <c r="O74" s="43">
        <f t="shared" si="2"/>
        <v>0</v>
      </c>
      <c r="P74" s="43" t="s">
        <v>29</v>
      </c>
      <c r="Q74" s="43" t="s">
        <v>30</v>
      </c>
      <c r="R74" s="43">
        <f t="shared" si="3"/>
        <v>0</v>
      </c>
      <c r="S74" s="43" t="s">
        <v>30</v>
      </c>
      <c r="T74" s="44">
        <v>44443</v>
      </c>
      <c r="U74" s="43" t="s">
        <v>30</v>
      </c>
      <c r="V74" s="43">
        <f t="shared" si="4"/>
        <v>0</v>
      </c>
      <c r="W74" s="43" t="s">
        <v>30</v>
      </c>
      <c r="X74" s="45" t="s">
        <v>131</v>
      </c>
      <c r="Y74" s="43" t="s">
        <v>115</v>
      </c>
      <c r="Z74" s="59" t="s">
        <v>132</v>
      </c>
      <c r="AA74" s="43"/>
      <c r="AB74" s="45" t="s">
        <v>131</v>
      </c>
      <c r="AC74" s="46"/>
    </row>
    <row r="75" spans="1:29" hidden="1" x14ac:dyDescent="0.3">
      <c r="A75" s="38">
        <f t="shared" si="5"/>
        <v>65</v>
      </c>
      <c r="B75" s="39" t="s">
        <v>129</v>
      </c>
      <c r="C75" s="40">
        <v>4.7460000000000004</v>
      </c>
      <c r="D75" s="40">
        <v>4.8639999999999999</v>
      </c>
      <c r="E75" s="41">
        <v>0.11799999999999944</v>
      </c>
      <c r="F75" s="40" t="s">
        <v>26</v>
      </c>
      <c r="G75" s="42" t="s">
        <v>27</v>
      </c>
      <c r="H75" s="42"/>
      <c r="I75" s="40">
        <v>4</v>
      </c>
      <c r="J75" s="40" t="s">
        <v>33</v>
      </c>
      <c r="K75" s="43">
        <f t="shared" si="0"/>
        <v>0</v>
      </c>
      <c r="L75" s="43" t="s">
        <v>29</v>
      </c>
      <c r="M75" s="43">
        <f t="shared" si="1"/>
        <v>1</v>
      </c>
      <c r="N75" s="43" t="s">
        <v>29</v>
      </c>
      <c r="O75" s="43">
        <f t="shared" si="2"/>
        <v>1</v>
      </c>
      <c r="P75" s="43" t="s">
        <v>29</v>
      </c>
      <c r="Q75" s="43" t="s">
        <v>29</v>
      </c>
      <c r="R75" s="43">
        <f t="shared" si="3"/>
        <v>1</v>
      </c>
      <c r="S75" s="43" t="s">
        <v>30</v>
      </c>
      <c r="T75" s="44">
        <v>44404</v>
      </c>
      <c r="U75" s="43" t="s">
        <v>29</v>
      </c>
      <c r="V75" s="43">
        <f t="shared" si="4"/>
        <v>1</v>
      </c>
      <c r="W75" s="43" t="s">
        <v>31</v>
      </c>
      <c r="X75" s="45" t="s">
        <v>133</v>
      </c>
      <c r="Y75" s="58"/>
      <c r="Z75" s="58"/>
      <c r="AA75" s="43"/>
      <c r="AB75" s="45" t="s">
        <v>133</v>
      </c>
      <c r="AC75" s="46"/>
    </row>
    <row r="76" spans="1:29" hidden="1" x14ac:dyDescent="0.3">
      <c r="A76" s="38">
        <f t="shared" si="5"/>
        <v>66</v>
      </c>
      <c r="B76" s="47" t="s">
        <v>129</v>
      </c>
      <c r="C76" s="40">
        <v>5.2350000000000003</v>
      </c>
      <c r="D76" s="40">
        <v>5.2569999999999997</v>
      </c>
      <c r="E76" s="41">
        <v>2.1999999999999353E-2</v>
      </c>
      <c r="F76" s="40" t="s">
        <v>32</v>
      </c>
      <c r="G76" s="40">
        <v>6</v>
      </c>
      <c r="H76" s="40" t="s">
        <v>33</v>
      </c>
      <c r="I76" s="42" t="s">
        <v>27</v>
      </c>
      <c r="J76" s="42"/>
      <c r="K76" s="43">
        <f t="shared" ref="K76:K139" si="6">IF($F76="L",IF(G76&gt;=5,1,0),IF($F76="R",IF($I76&gt;=5,1,0),0))</f>
        <v>1</v>
      </c>
      <c r="L76" s="43" t="s">
        <v>29</v>
      </c>
      <c r="M76" s="43">
        <f t="shared" ref="M76:M139" si="7">IF(L76="Y",1,IF(L76="n/a",1,0))</f>
        <v>1</v>
      </c>
      <c r="N76" s="43" t="s">
        <v>31</v>
      </c>
      <c r="O76" s="43">
        <f t="shared" ref="O76:O139" si="8">IF(N76="Y",1,IF(N76="n/a",1,0))</f>
        <v>1</v>
      </c>
      <c r="P76" s="43" t="s">
        <v>31</v>
      </c>
      <c r="Q76" s="43" t="s">
        <v>31</v>
      </c>
      <c r="R76" s="43">
        <f t="shared" ref="R76:R139" si="9">IF(Q76="Y",1,IF(Q76="n/a",1,0))</f>
        <v>1</v>
      </c>
      <c r="S76" s="43" t="s">
        <v>31</v>
      </c>
      <c r="T76" s="44">
        <v>44405</v>
      </c>
      <c r="U76" s="43" t="s">
        <v>29</v>
      </c>
      <c r="V76" s="43">
        <f t="shared" ref="V76:V139" si="10">IF(U76="Y",1,IF(U76="n/a",1,0))</f>
        <v>1</v>
      </c>
      <c r="W76" s="43" t="s">
        <v>31</v>
      </c>
      <c r="X76" s="45" t="s">
        <v>133</v>
      </c>
      <c r="Y76" s="58"/>
      <c r="Z76" s="58"/>
      <c r="AA76" s="43"/>
      <c r="AB76" s="45" t="s">
        <v>133</v>
      </c>
      <c r="AC76" s="46"/>
    </row>
    <row r="77" spans="1:29" ht="72" hidden="1" x14ac:dyDescent="0.3">
      <c r="A77" s="38">
        <f t="shared" ref="A77:A140" si="11">A76+1</f>
        <v>67</v>
      </c>
      <c r="B77" s="39" t="s">
        <v>129</v>
      </c>
      <c r="C77" s="40">
        <v>6.5960000000000001</v>
      </c>
      <c r="D77" s="40">
        <v>7.0659999999999998</v>
      </c>
      <c r="E77" s="41">
        <v>0.46999999999999975</v>
      </c>
      <c r="F77" s="40" t="s">
        <v>26</v>
      </c>
      <c r="G77" s="42" t="s">
        <v>27</v>
      </c>
      <c r="H77" s="42"/>
      <c r="I77" s="40">
        <v>5</v>
      </c>
      <c r="J77" s="40" t="s">
        <v>33</v>
      </c>
      <c r="K77" s="43">
        <f t="shared" si="6"/>
        <v>1</v>
      </c>
      <c r="L77" s="43" t="s">
        <v>29</v>
      </c>
      <c r="M77" s="43">
        <f t="shared" si="7"/>
        <v>1</v>
      </c>
      <c r="N77" s="43" t="s">
        <v>29</v>
      </c>
      <c r="O77" s="43">
        <f t="shared" si="8"/>
        <v>1</v>
      </c>
      <c r="P77" s="43" t="s">
        <v>29</v>
      </c>
      <c r="Q77" s="43" t="s">
        <v>29</v>
      </c>
      <c r="R77" s="43">
        <f t="shared" si="9"/>
        <v>1</v>
      </c>
      <c r="S77" s="43" t="s">
        <v>30</v>
      </c>
      <c r="T77" s="44">
        <v>44443</v>
      </c>
      <c r="U77" s="43" t="s">
        <v>29</v>
      </c>
      <c r="V77" s="43">
        <f t="shared" si="10"/>
        <v>1</v>
      </c>
      <c r="W77" s="43" t="s">
        <v>29</v>
      </c>
      <c r="X77" s="45" t="s">
        <v>134</v>
      </c>
      <c r="Y77" s="58"/>
      <c r="Z77" s="58"/>
      <c r="AA77" s="43"/>
      <c r="AB77" s="45" t="s">
        <v>134</v>
      </c>
      <c r="AC77" s="46"/>
    </row>
    <row r="78" spans="1:29" hidden="1" x14ac:dyDescent="0.3">
      <c r="A78" s="38">
        <f t="shared" si="11"/>
        <v>68</v>
      </c>
      <c r="B78" s="39" t="s">
        <v>129</v>
      </c>
      <c r="C78" s="40">
        <v>9.9209999999999994</v>
      </c>
      <c r="D78" s="40">
        <v>10.000999999999999</v>
      </c>
      <c r="E78" s="41">
        <v>8.0000000000000071E-2</v>
      </c>
      <c r="F78" s="40" t="s">
        <v>26</v>
      </c>
      <c r="G78" s="42" t="s">
        <v>27</v>
      </c>
      <c r="H78" s="42"/>
      <c r="I78" s="40">
        <v>8</v>
      </c>
      <c r="J78" s="40" t="s">
        <v>33</v>
      </c>
      <c r="K78" s="43">
        <f t="shared" si="6"/>
        <v>1</v>
      </c>
      <c r="L78" s="43" t="s">
        <v>29</v>
      </c>
      <c r="M78" s="43">
        <f t="shared" si="7"/>
        <v>1</v>
      </c>
      <c r="N78" s="43" t="s">
        <v>29</v>
      </c>
      <c r="O78" s="43">
        <f t="shared" si="8"/>
        <v>1</v>
      </c>
      <c r="P78" s="43" t="s">
        <v>29</v>
      </c>
      <c r="Q78" s="43" t="s">
        <v>29</v>
      </c>
      <c r="R78" s="43">
        <f t="shared" si="9"/>
        <v>1</v>
      </c>
      <c r="S78" s="43" t="s">
        <v>30</v>
      </c>
      <c r="T78" s="44">
        <v>44405</v>
      </c>
      <c r="U78" s="43" t="s">
        <v>29</v>
      </c>
      <c r="V78" s="43">
        <f t="shared" si="10"/>
        <v>1</v>
      </c>
      <c r="W78" s="43" t="s">
        <v>31</v>
      </c>
      <c r="X78" s="45" t="s">
        <v>133</v>
      </c>
      <c r="Y78" s="58"/>
      <c r="Z78" s="58"/>
      <c r="AA78" s="43"/>
      <c r="AB78" s="45" t="s">
        <v>133</v>
      </c>
      <c r="AC78" s="46"/>
    </row>
    <row r="79" spans="1:29" hidden="1" x14ac:dyDescent="0.3">
      <c r="A79" s="38">
        <f t="shared" si="11"/>
        <v>69</v>
      </c>
      <c r="B79" s="39" t="s">
        <v>129</v>
      </c>
      <c r="C79" s="40">
        <v>10.076000000000001</v>
      </c>
      <c r="D79" s="40">
        <v>10.111000000000001</v>
      </c>
      <c r="E79" s="41">
        <v>3.5000000000000142E-2</v>
      </c>
      <c r="F79" s="40" t="s">
        <v>32</v>
      </c>
      <c r="G79" s="40">
        <v>5</v>
      </c>
      <c r="H79" s="40" t="s">
        <v>33</v>
      </c>
      <c r="I79" s="42" t="s">
        <v>27</v>
      </c>
      <c r="J79" s="42"/>
      <c r="K79" s="43">
        <f t="shared" si="6"/>
        <v>1</v>
      </c>
      <c r="L79" s="43" t="s">
        <v>29</v>
      </c>
      <c r="M79" s="43">
        <f t="shared" si="7"/>
        <v>1</v>
      </c>
      <c r="N79" s="43" t="s">
        <v>29</v>
      </c>
      <c r="O79" s="43">
        <f t="shared" si="8"/>
        <v>1</v>
      </c>
      <c r="P79" s="43" t="s">
        <v>29</v>
      </c>
      <c r="Q79" s="43" t="s">
        <v>29</v>
      </c>
      <c r="R79" s="43">
        <f t="shared" si="9"/>
        <v>1</v>
      </c>
      <c r="S79" s="43" t="s">
        <v>30</v>
      </c>
      <c r="T79" s="44">
        <v>44405</v>
      </c>
      <c r="U79" s="43" t="s">
        <v>29</v>
      </c>
      <c r="V79" s="43">
        <f t="shared" si="10"/>
        <v>1</v>
      </c>
      <c r="W79" s="43" t="s">
        <v>31</v>
      </c>
      <c r="X79" s="45" t="s">
        <v>133</v>
      </c>
      <c r="Y79" s="58"/>
      <c r="Z79" s="58"/>
      <c r="AA79" s="43"/>
      <c r="AB79" s="45" t="s">
        <v>133</v>
      </c>
      <c r="AC79" s="46"/>
    </row>
    <row r="80" spans="1:29" hidden="1" x14ac:dyDescent="0.3">
      <c r="A80" s="38">
        <f t="shared" si="11"/>
        <v>70</v>
      </c>
      <c r="B80" s="39" t="s">
        <v>129</v>
      </c>
      <c r="C80" s="40">
        <v>10.131</v>
      </c>
      <c r="D80" s="40">
        <v>10.201000000000001</v>
      </c>
      <c r="E80" s="41">
        <v>7.0000000000000284E-2</v>
      </c>
      <c r="F80" s="40" t="s">
        <v>32</v>
      </c>
      <c r="G80" s="40">
        <v>13</v>
      </c>
      <c r="H80" s="40" t="s">
        <v>33</v>
      </c>
      <c r="I80" s="42" t="s">
        <v>27</v>
      </c>
      <c r="J80" s="42"/>
      <c r="K80" s="43">
        <f t="shared" si="6"/>
        <v>1</v>
      </c>
      <c r="L80" s="43" t="s">
        <v>29</v>
      </c>
      <c r="M80" s="43">
        <f t="shared" si="7"/>
        <v>1</v>
      </c>
      <c r="N80" s="43" t="s">
        <v>29</v>
      </c>
      <c r="O80" s="43">
        <f t="shared" si="8"/>
        <v>1</v>
      </c>
      <c r="P80" s="43" t="s">
        <v>29</v>
      </c>
      <c r="Q80" s="43" t="s">
        <v>29</v>
      </c>
      <c r="R80" s="43">
        <f t="shared" si="9"/>
        <v>1</v>
      </c>
      <c r="S80" s="43" t="s">
        <v>30</v>
      </c>
      <c r="T80" s="44">
        <v>44405</v>
      </c>
      <c r="U80" s="43" t="s">
        <v>29</v>
      </c>
      <c r="V80" s="43">
        <f t="shared" si="10"/>
        <v>1</v>
      </c>
      <c r="W80" s="43" t="s">
        <v>31</v>
      </c>
      <c r="X80" s="45" t="s">
        <v>133</v>
      </c>
      <c r="Y80" s="58"/>
      <c r="Z80" s="58"/>
      <c r="AA80" s="43"/>
      <c r="AB80" s="45" t="s">
        <v>133</v>
      </c>
      <c r="AC80" s="46"/>
    </row>
    <row r="81" spans="1:29" hidden="1" x14ac:dyDescent="0.3">
      <c r="A81" s="38">
        <f t="shared" si="11"/>
        <v>71</v>
      </c>
      <c r="B81" s="47" t="s">
        <v>129</v>
      </c>
      <c r="C81" s="40">
        <v>10.384</v>
      </c>
      <c r="D81" s="40">
        <v>10.555999999999999</v>
      </c>
      <c r="E81" s="41">
        <v>0.17199999999999882</v>
      </c>
      <c r="F81" s="40" t="s">
        <v>26</v>
      </c>
      <c r="G81" s="42" t="s">
        <v>27</v>
      </c>
      <c r="H81" s="42"/>
      <c r="I81" s="40">
        <v>6</v>
      </c>
      <c r="J81" s="40" t="s">
        <v>33</v>
      </c>
      <c r="K81" s="43">
        <f t="shared" si="6"/>
        <v>1</v>
      </c>
      <c r="L81" s="43" t="s">
        <v>29</v>
      </c>
      <c r="M81" s="43">
        <f t="shared" si="7"/>
        <v>1</v>
      </c>
      <c r="N81" s="43" t="s">
        <v>29</v>
      </c>
      <c r="O81" s="43">
        <f t="shared" si="8"/>
        <v>1</v>
      </c>
      <c r="P81" s="43" t="s">
        <v>29</v>
      </c>
      <c r="Q81" s="43" t="s">
        <v>29</v>
      </c>
      <c r="R81" s="43">
        <f t="shared" si="9"/>
        <v>1</v>
      </c>
      <c r="S81" s="43" t="s">
        <v>30</v>
      </c>
      <c r="T81" s="44">
        <v>44405</v>
      </c>
      <c r="U81" s="43" t="s">
        <v>29</v>
      </c>
      <c r="V81" s="43">
        <f t="shared" si="10"/>
        <v>1</v>
      </c>
      <c r="W81" s="43" t="s">
        <v>31</v>
      </c>
      <c r="X81" s="45" t="s">
        <v>133</v>
      </c>
      <c r="Y81" s="58"/>
      <c r="Z81" s="58"/>
      <c r="AA81" s="43"/>
      <c r="AB81" s="45" t="s">
        <v>133</v>
      </c>
      <c r="AC81" s="46"/>
    </row>
    <row r="82" spans="1:29" ht="28.8" hidden="1" x14ac:dyDescent="0.3">
      <c r="A82" s="38">
        <f t="shared" si="11"/>
        <v>72</v>
      </c>
      <c r="B82" s="39" t="s">
        <v>129</v>
      </c>
      <c r="C82" s="40">
        <v>11.939</v>
      </c>
      <c r="D82" s="40">
        <v>13.476000000000001</v>
      </c>
      <c r="E82" s="41">
        <v>1.5370000000000008</v>
      </c>
      <c r="F82" s="40" t="s">
        <v>32</v>
      </c>
      <c r="G82" s="40">
        <v>8</v>
      </c>
      <c r="H82" s="40" t="s">
        <v>33</v>
      </c>
      <c r="I82" s="42" t="s">
        <v>27</v>
      </c>
      <c r="J82" s="42"/>
      <c r="K82" s="43">
        <f t="shared" si="6"/>
        <v>1</v>
      </c>
      <c r="L82" s="43" t="s">
        <v>29</v>
      </c>
      <c r="M82" s="43">
        <f t="shared" si="7"/>
        <v>1</v>
      </c>
      <c r="N82" s="43" t="s">
        <v>29</v>
      </c>
      <c r="O82" s="43">
        <f t="shared" si="8"/>
        <v>1</v>
      </c>
      <c r="P82" s="43" t="s">
        <v>29</v>
      </c>
      <c r="Q82" s="43" t="s">
        <v>29</v>
      </c>
      <c r="R82" s="43">
        <f t="shared" si="9"/>
        <v>1</v>
      </c>
      <c r="S82" s="43" t="s">
        <v>30</v>
      </c>
      <c r="T82" s="44">
        <v>44405</v>
      </c>
      <c r="U82" s="43" t="s">
        <v>29</v>
      </c>
      <c r="V82" s="43">
        <f t="shared" si="10"/>
        <v>1</v>
      </c>
      <c r="W82" s="43" t="s">
        <v>31</v>
      </c>
      <c r="X82" s="45" t="s">
        <v>135</v>
      </c>
      <c r="Y82" s="58"/>
      <c r="Z82" s="58"/>
      <c r="AA82" s="43"/>
      <c r="AB82" s="45" t="s">
        <v>135</v>
      </c>
      <c r="AC82" s="46"/>
    </row>
    <row r="83" spans="1:29" hidden="1" x14ac:dyDescent="0.3">
      <c r="A83" s="38">
        <f t="shared" si="11"/>
        <v>73</v>
      </c>
      <c r="B83" s="39" t="s">
        <v>129</v>
      </c>
      <c r="C83" s="40">
        <v>14.041</v>
      </c>
      <c r="D83" s="40">
        <v>14.281000000000001</v>
      </c>
      <c r="E83" s="41">
        <v>0.24000000000000021</v>
      </c>
      <c r="F83" s="40" t="s">
        <v>26</v>
      </c>
      <c r="G83" s="42" t="s">
        <v>27</v>
      </c>
      <c r="H83" s="42"/>
      <c r="I83" s="40">
        <v>6</v>
      </c>
      <c r="J83" s="40" t="s">
        <v>33</v>
      </c>
      <c r="K83" s="43">
        <f t="shared" si="6"/>
        <v>1</v>
      </c>
      <c r="L83" s="43" t="s">
        <v>29</v>
      </c>
      <c r="M83" s="43">
        <f t="shared" si="7"/>
        <v>1</v>
      </c>
      <c r="N83" s="43" t="s">
        <v>29</v>
      </c>
      <c r="O83" s="43">
        <f t="shared" si="8"/>
        <v>1</v>
      </c>
      <c r="P83" s="43" t="s">
        <v>29</v>
      </c>
      <c r="Q83" s="43" t="s">
        <v>29</v>
      </c>
      <c r="R83" s="43">
        <f t="shared" si="9"/>
        <v>1</v>
      </c>
      <c r="S83" s="43" t="s">
        <v>30</v>
      </c>
      <c r="T83" s="44">
        <v>44405</v>
      </c>
      <c r="U83" s="43" t="s">
        <v>29</v>
      </c>
      <c r="V83" s="43">
        <f t="shared" si="10"/>
        <v>1</v>
      </c>
      <c r="W83" s="43" t="s">
        <v>31</v>
      </c>
      <c r="X83" s="45" t="s">
        <v>136</v>
      </c>
      <c r="Y83" s="58"/>
      <c r="Z83" s="58"/>
      <c r="AA83" s="43"/>
      <c r="AB83" s="45" t="s">
        <v>136</v>
      </c>
      <c r="AC83" s="46"/>
    </row>
    <row r="84" spans="1:29" hidden="1" x14ac:dyDescent="0.3">
      <c r="A84" s="38">
        <f t="shared" si="11"/>
        <v>74</v>
      </c>
      <c r="B84" s="39" t="s">
        <v>129</v>
      </c>
      <c r="C84" s="40">
        <v>14.141</v>
      </c>
      <c r="D84" s="40">
        <v>14.281000000000001</v>
      </c>
      <c r="E84" s="41">
        <v>0.14000000000000057</v>
      </c>
      <c r="F84" s="40" t="s">
        <v>32</v>
      </c>
      <c r="G84" s="40">
        <v>15</v>
      </c>
      <c r="H84" s="40" t="s">
        <v>33</v>
      </c>
      <c r="I84" s="42" t="s">
        <v>27</v>
      </c>
      <c r="J84" s="42"/>
      <c r="K84" s="43">
        <f t="shared" si="6"/>
        <v>1</v>
      </c>
      <c r="L84" s="43" t="s">
        <v>29</v>
      </c>
      <c r="M84" s="43">
        <f t="shared" si="7"/>
        <v>1</v>
      </c>
      <c r="N84" s="43" t="s">
        <v>31</v>
      </c>
      <c r="O84" s="43">
        <f t="shared" si="8"/>
        <v>1</v>
      </c>
      <c r="P84" s="43" t="s">
        <v>31</v>
      </c>
      <c r="Q84" s="43" t="s">
        <v>31</v>
      </c>
      <c r="R84" s="43">
        <f t="shared" si="9"/>
        <v>1</v>
      </c>
      <c r="S84" s="43" t="s">
        <v>31</v>
      </c>
      <c r="T84" s="44">
        <v>44405</v>
      </c>
      <c r="U84" s="43" t="s">
        <v>29</v>
      </c>
      <c r="V84" s="43">
        <f t="shared" si="10"/>
        <v>1</v>
      </c>
      <c r="W84" s="43" t="s">
        <v>31</v>
      </c>
      <c r="X84" s="45" t="s">
        <v>137</v>
      </c>
      <c r="Y84" s="58"/>
      <c r="Z84" s="58"/>
      <c r="AA84" s="43"/>
      <c r="AB84" s="45" t="s">
        <v>137</v>
      </c>
      <c r="AC84" s="46"/>
    </row>
    <row r="85" spans="1:29" ht="28.8" hidden="1" x14ac:dyDescent="0.3">
      <c r="A85" s="38">
        <f t="shared" si="11"/>
        <v>75</v>
      </c>
      <c r="B85" s="39" t="s">
        <v>129</v>
      </c>
      <c r="C85" s="40">
        <v>14.961</v>
      </c>
      <c r="D85" s="40">
        <v>15.428000000000001</v>
      </c>
      <c r="E85" s="41">
        <v>0.46700000000000053</v>
      </c>
      <c r="F85" s="40" t="s">
        <v>32</v>
      </c>
      <c r="G85" s="40">
        <v>10</v>
      </c>
      <c r="H85" s="40" t="s">
        <v>33</v>
      </c>
      <c r="I85" s="42" t="s">
        <v>27</v>
      </c>
      <c r="J85" s="42"/>
      <c r="K85" s="43">
        <f t="shared" si="6"/>
        <v>1</v>
      </c>
      <c r="L85" s="43" t="s">
        <v>29</v>
      </c>
      <c r="M85" s="43">
        <f t="shared" si="7"/>
        <v>1</v>
      </c>
      <c r="N85" s="43" t="s">
        <v>29</v>
      </c>
      <c r="O85" s="43">
        <f t="shared" si="8"/>
        <v>1</v>
      </c>
      <c r="P85" s="43" t="s">
        <v>29</v>
      </c>
      <c r="Q85" s="43" t="s">
        <v>29</v>
      </c>
      <c r="R85" s="43">
        <f t="shared" si="9"/>
        <v>1</v>
      </c>
      <c r="S85" s="43" t="s">
        <v>30</v>
      </c>
      <c r="T85" s="44">
        <v>44405</v>
      </c>
      <c r="U85" s="43" t="s">
        <v>29</v>
      </c>
      <c r="V85" s="43">
        <f t="shared" si="10"/>
        <v>1</v>
      </c>
      <c r="W85" s="43" t="s">
        <v>31</v>
      </c>
      <c r="X85" s="45" t="s">
        <v>135</v>
      </c>
      <c r="Y85" s="58"/>
      <c r="Z85" s="58"/>
      <c r="AA85" s="43"/>
      <c r="AB85" s="45" t="s">
        <v>135</v>
      </c>
      <c r="AC85" s="46"/>
    </row>
    <row r="86" spans="1:29" ht="28.8" hidden="1" x14ac:dyDescent="0.3">
      <c r="A86" s="38">
        <f t="shared" si="11"/>
        <v>76</v>
      </c>
      <c r="B86" s="39" t="s">
        <v>129</v>
      </c>
      <c r="C86" s="40">
        <v>15.413</v>
      </c>
      <c r="D86" s="40">
        <v>15.574999999999999</v>
      </c>
      <c r="E86" s="41">
        <v>0.16199999999999903</v>
      </c>
      <c r="F86" s="40" t="s">
        <v>26</v>
      </c>
      <c r="G86" s="42" t="s">
        <v>27</v>
      </c>
      <c r="H86" s="42"/>
      <c r="I86" s="40">
        <v>6</v>
      </c>
      <c r="J86" s="40" t="s">
        <v>33</v>
      </c>
      <c r="K86" s="43">
        <f t="shared" si="6"/>
        <v>1</v>
      </c>
      <c r="L86" s="43" t="s">
        <v>29</v>
      </c>
      <c r="M86" s="43">
        <f t="shared" si="7"/>
        <v>1</v>
      </c>
      <c r="N86" s="43" t="s">
        <v>29</v>
      </c>
      <c r="O86" s="43">
        <f t="shared" si="8"/>
        <v>1</v>
      </c>
      <c r="P86" s="43" t="s">
        <v>29</v>
      </c>
      <c r="Q86" s="43" t="s">
        <v>29</v>
      </c>
      <c r="R86" s="43">
        <f t="shared" si="9"/>
        <v>1</v>
      </c>
      <c r="S86" s="43" t="s">
        <v>30</v>
      </c>
      <c r="T86" s="44">
        <v>44405</v>
      </c>
      <c r="U86" s="43" t="s">
        <v>29</v>
      </c>
      <c r="V86" s="43">
        <f t="shared" si="10"/>
        <v>1</v>
      </c>
      <c r="W86" s="43" t="s">
        <v>31</v>
      </c>
      <c r="X86" s="45" t="s">
        <v>138</v>
      </c>
      <c r="Y86" s="58"/>
      <c r="Z86" s="58"/>
      <c r="AA86" s="43"/>
      <c r="AB86" s="45" t="s">
        <v>138</v>
      </c>
      <c r="AC86" s="46"/>
    </row>
    <row r="87" spans="1:29" ht="28.8" hidden="1" x14ac:dyDescent="0.3">
      <c r="A87" s="38">
        <f t="shared" si="11"/>
        <v>77</v>
      </c>
      <c r="B87" s="39" t="s">
        <v>129</v>
      </c>
      <c r="C87" s="40">
        <v>16.783999999999999</v>
      </c>
      <c r="D87" s="40">
        <v>16.977</v>
      </c>
      <c r="E87" s="41">
        <v>0.19300000000000139</v>
      </c>
      <c r="F87" s="40" t="s">
        <v>26</v>
      </c>
      <c r="G87" s="42" t="s">
        <v>27</v>
      </c>
      <c r="H87" s="42"/>
      <c r="I87" s="40">
        <v>8</v>
      </c>
      <c r="J87" s="40" t="s">
        <v>33</v>
      </c>
      <c r="K87" s="43">
        <f t="shared" si="6"/>
        <v>1</v>
      </c>
      <c r="L87" s="43" t="s">
        <v>29</v>
      </c>
      <c r="M87" s="43">
        <f t="shared" si="7"/>
        <v>1</v>
      </c>
      <c r="N87" s="43" t="s">
        <v>29</v>
      </c>
      <c r="O87" s="43">
        <f t="shared" si="8"/>
        <v>1</v>
      </c>
      <c r="P87" s="43" t="s">
        <v>29</v>
      </c>
      <c r="Q87" s="43" t="s">
        <v>29</v>
      </c>
      <c r="R87" s="43">
        <f t="shared" si="9"/>
        <v>1</v>
      </c>
      <c r="S87" s="43" t="s">
        <v>30</v>
      </c>
      <c r="T87" s="44">
        <v>44405</v>
      </c>
      <c r="U87" s="43" t="s">
        <v>29</v>
      </c>
      <c r="V87" s="43">
        <f t="shared" si="10"/>
        <v>1</v>
      </c>
      <c r="W87" s="43" t="s">
        <v>31</v>
      </c>
      <c r="X87" s="45" t="s">
        <v>135</v>
      </c>
      <c r="Y87" s="58"/>
      <c r="Z87" s="58"/>
      <c r="AA87" s="43"/>
      <c r="AB87" s="45" t="s">
        <v>135</v>
      </c>
      <c r="AC87" s="46"/>
    </row>
    <row r="88" spans="1:29" hidden="1" x14ac:dyDescent="0.3">
      <c r="A88" s="38">
        <f t="shared" si="11"/>
        <v>78</v>
      </c>
      <c r="B88" s="39" t="s">
        <v>129</v>
      </c>
      <c r="C88" s="40">
        <v>17.920999999999999</v>
      </c>
      <c r="D88" s="40">
        <v>18.041</v>
      </c>
      <c r="E88" s="41">
        <v>0.12000000000000099</v>
      </c>
      <c r="F88" s="40" t="s">
        <v>26</v>
      </c>
      <c r="G88" s="42" t="s">
        <v>27</v>
      </c>
      <c r="H88" s="42"/>
      <c r="I88" s="40">
        <v>6</v>
      </c>
      <c r="J88" s="40" t="s">
        <v>33</v>
      </c>
      <c r="K88" s="43">
        <f t="shared" si="6"/>
        <v>1</v>
      </c>
      <c r="L88" s="43" t="s">
        <v>29</v>
      </c>
      <c r="M88" s="43">
        <f t="shared" si="7"/>
        <v>1</v>
      </c>
      <c r="N88" s="43" t="s">
        <v>29</v>
      </c>
      <c r="O88" s="43">
        <f t="shared" si="8"/>
        <v>1</v>
      </c>
      <c r="P88" s="43" t="s">
        <v>29</v>
      </c>
      <c r="Q88" s="43" t="s">
        <v>29</v>
      </c>
      <c r="R88" s="43">
        <f t="shared" si="9"/>
        <v>1</v>
      </c>
      <c r="S88" s="43" t="s">
        <v>30</v>
      </c>
      <c r="T88" s="44">
        <v>44405</v>
      </c>
      <c r="U88" s="43" t="s">
        <v>29</v>
      </c>
      <c r="V88" s="43">
        <f t="shared" si="10"/>
        <v>1</v>
      </c>
      <c r="W88" s="43" t="s">
        <v>31</v>
      </c>
      <c r="X88" s="45" t="s">
        <v>139</v>
      </c>
      <c r="Y88" s="58"/>
      <c r="Z88" s="58"/>
      <c r="AA88" s="43"/>
      <c r="AB88" s="45" t="s">
        <v>139</v>
      </c>
      <c r="AC88" s="46"/>
    </row>
    <row r="89" spans="1:29" ht="28.8" hidden="1" x14ac:dyDescent="0.3">
      <c r="A89" s="38">
        <f t="shared" si="11"/>
        <v>79</v>
      </c>
      <c r="B89" s="39" t="s">
        <v>129</v>
      </c>
      <c r="C89" s="40">
        <v>19.207999999999998</v>
      </c>
      <c r="D89" s="40">
        <v>20.096</v>
      </c>
      <c r="E89" s="41">
        <v>0.88800000000000168</v>
      </c>
      <c r="F89" s="40" t="s">
        <v>32</v>
      </c>
      <c r="G89" s="40">
        <v>5</v>
      </c>
      <c r="H89" s="40" t="s">
        <v>33</v>
      </c>
      <c r="I89" s="42" t="s">
        <v>27</v>
      </c>
      <c r="J89" s="42"/>
      <c r="K89" s="43">
        <f t="shared" si="6"/>
        <v>1</v>
      </c>
      <c r="L89" s="43" t="s">
        <v>29</v>
      </c>
      <c r="M89" s="43">
        <f t="shared" si="7"/>
        <v>1</v>
      </c>
      <c r="N89" s="43" t="s">
        <v>29</v>
      </c>
      <c r="O89" s="43">
        <f t="shared" si="8"/>
        <v>1</v>
      </c>
      <c r="P89" s="43" t="s">
        <v>29</v>
      </c>
      <c r="Q89" s="43" t="s">
        <v>29</v>
      </c>
      <c r="R89" s="43">
        <f t="shared" si="9"/>
        <v>1</v>
      </c>
      <c r="S89" s="43" t="s">
        <v>30</v>
      </c>
      <c r="T89" s="44">
        <v>44405</v>
      </c>
      <c r="U89" s="43" t="s">
        <v>29</v>
      </c>
      <c r="V89" s="43">
        <f t="shared" si="10"/>
        <v>1</v>
      </c>
      <c r="W89" s="43" t="s">
        <v>31</v>
      </c>
      <c r="X89" s="45" t="s">
        <v>140</v>
      </c>
      <c r="Y89" s="58"/>
      <c r="Z89" s="58"/>
      <c r="AA89" s="43"/>
      <c r="AB89" s="45" t="s">
        <v>140</v>
      </c>
      <c r="AC89" s="46"/>
    </row>
    <row r="90" spans="1:29" hidden="1" x14ac:dyDescent="0.3">
      <c r="A90" s="38">
        <f t="shared" si="11"/>
        <v>80</v>
      </c>
      <c r="B90" s="39" t="s">
        <v>129</v>
      </c>
      <c r="C90" s="40">
        <v>24.795000000000002</v>
      </c>
      <c r="D90" s="40">
        <v>24.937000000000001</v>
      </c>
      <c r="E90" s="41">
        <v>0.14199999999999946</v>
      </c>
      <c r="F90" s="40" t="s">
        <v>32</v>
      </c>
      <c r="G90" s="40">
        <v>5</v>
      </c>
      <c r="H90" s="40" t="s">
        <v>33</v>
      </c>
      <c r="I90" s="42" t="s">
        <v>27</v>
      </c>
      <c r="J90" s="42"/>
      <c r="K90" s="43">
        <f t="shared" si="6"/>
        <v>1</v>
      </c>
      <c r="L90" s="43" t="s">
        <v>29</v>
      </c>
      <c r="M90" s="43">
        <f t="shared" si="7"/>
        <v>1</v>
      </c>
      <c r="N90" s="43" t="s">
        <v>31</v>
      </c>
      <c r="O90" s="43">
        <f t="shared" si="8"/>
        <v>1</v>
      </c>
      <c r="P90" s="43" t="s">
        <v>31</v>
      </c>
      <c r="Q90" s="43" t="s">
        <v>31</v>
      </c>
      <c r="R90" s="43">
        <f t="shared" si="9"/>
        <v>1</v>
      </c>
      <c r="S90" s="43" t="s">
        <v>31</v>
      </c>
      <c r="T90" s="44">
        <v>44405</v>
      </c>
      <c r="U90" s="43" t="s">
        <v>29</v>
      </c>
      <c r="V90" s="43">
        <f t="shared" si="10"/>
        <v>1</v>
      </c>
      <c r="W90" s="43" t="s">
        <v>31</v>
      </c>
      <c r="X90" s="45" t="s">
        <v>141</v>
      </c>
      <c r="Y90" s="58"/>
      <c r="Z90" s="58"/>
      <c r="AA90" s="43"/>
      <c r="AB90" s="45" t="s">
        <v>141</v>
      </c>
      <c r="AC90" s="46"/>
    </row>
    <row r="91" spans="1:29" ht="28.8" hidden="1" x14ac:dyDescent="0.3">
      <c r="A91" s="38">
        <f t="shared" si="11"/>
        <v>81</v>
      </c>
      <c r="B91" s="55" t="s">
        <v>142</v>
      </c>
      <c r="C91" s="49">
        <v>0</v>
      </c>
      <c r="D91" s="49">
        <v>0.157</v>
      </c>
      <c r="E91" s="50">
        <v>0.157</v>
      </c>
      <c r="F91" s="49" t="s">
        <v>26</v>
      </c>
      <c r="G91" s="42" t="s">
        <v>27</v>
      </c>
      <c r="H91" s="42"/>
      <c r="I91" s="49">
        <v>10</v>
      </c>
      <c r="J91" s="49" t="s">
        <v>33</v>
      </c>
      <c r="K91" s="51">
        <f t="shared" si="6"/>
        <v>1</v>
      </c>
      <c r="L91" s="51" t="s">
        <v>29</v>
      </c>
      <c r="M91" s="51">
        <f t="shared" si="7"/>
        <v>1</v>
      </c>
      <c r="N91" s="51" t="s">
        <v>29</v>
      </c>
      <c r="O91" s="51">
        <f t="shared" si="8"/>
        <v>1</v>
      </c>
      <c r="P91" s="51" t="s">
        <v>29</v>
      </c>
      <c r="Q91" s="51" t="s">
        <v>29</v>
      </c>
      <c r="R91" s="51">
        <f t="shared" si="9"/>
        <v>1</v>
      </c>
      <c r="S91" s="51" t="s">
        <v>30</v>
      </c>
      <c r="T91" s="52">
        <v>44405</v>
      </c>
      <c r="U91" s="51" t="s">
        <v>29</v>
      </c>
      <c r="V91" s="51">
        <f t="shared" si="10"/>
        <v>1</v>
      </c>
      <c r="W91" s="51" t="s">
        <v>31</v>
      </c>
      <c r="X91" s="53" t="s">
        <v>143</v>
      </c>
      <c r="Y91" s="58"/>
      <c r="Z91" s="58"/>
      <c r="AA91" s="51"/>
      <c r="AB91" s="53" t="s">
        <v>143</v>
      </c>
      <c r="AC91" s="54"/>
    </row>
    <row r="92" spans="1:29" hidden="1" x14ac:dyDescent="0.3">
      <c r="A92" s="38">
        <f t="shared" si="11"/>
        <v>82</v>
      </c>
      <c r="B92" s="39" t="s">
        <v>144</v>
      </c>
      <c r="C92" s="40">
        <v>0</v>
      </c>
      <c r="D92" s="40">
        <v>0.21</v>
      </c>
      <c r="E92" s="41">
        <v>0.21</v>
      </c>
      <c r="F92" s="40" t="s">
        <v>26</v>
      </c>
      <c r="G92" s="42" t="s">
        <v>27</v>
      </c>
      <c r="H92" s="42"/>
      <c r="I92" s="40">
        <v>5</v>
      </c>
      <c r="J92" s="40" t="s">
        <v>33</v>
      </c>
      <c r="K92" s="43">
        <f t="shared" si="6"/>
        <v>1</v>
      </c>
      <c r="L92" s="43" t="s">
        <v>29</v>
      </c>
      <c r="M92" s="43">
        <f t="shared" si="7"/>
        <v>1</v>
      </c>
      <c r="N92" s="43" t="s">
        <v>31</v>
      </c>
      <c r="O92" s="43">
        <f t="shared" si="8"/>
        <v>1</v>
      </c>
      <c r="P92" s="43" t="s">
        <v>31</v>
      </c>
      <c r="Q92" s="43" t="s">
        <v>31</v>
      </c>
      <c r="R92" s="43">
        <f t="shared" si="9"/>
        <v>1</v>
      </c>
      <c r="S92" s="43" t="s">
        <v>31</v>
      </c>
      <c r="T92" s="44">
        <v>44405</v>
      </c>
      <c r="U92" s="43" t="s">
        <v>29</v>
      </c>
      <c r="V92" s="43">
        <f t="shared" si="10"/>
        <v>1</v>
      </c>
      <c r="W92" s="43" t="s">
        <v>31</v>
      </c>
      <c r="X92" s="45" t="s">
        <v>145</v>
      </c>
      <c r="Y92" s="58"/>
      <c r="Z92" s="58"/>
      <c r="AA92" s="43"/>
      <c r="AB92" s="45" t="s">
        <v>145</v>
      </c>
      <c r="AC92" s="46"/>
    </row>
    <row r="93" spans="1:29" hidden="1" x14ac:dyDescent="0.3">
      <c r="A93" s="38">
        <f t="shared" si="11"/>
        <v>83</v>
      </c>
      <c r="B93" s="39" t="s">
        <v>144</v>
      </c>
      <c r="C93" s="40">
        <v>1.0660000000000001</v>
      </c>
      <c r="D93" s="40">
        <v>1.331</v>
      </c>
      <c r="E93" s="41">
        <v>0.2649999999999999</v>
      </c>
      <c r="F93" s="40" t="s">
        <v>32</v>
      </c>
      <c r="G93" s="40">
        <v>5</v>
      </c>
      <c r="H93" s="40" t="s">
        <v>33</v>
      </c>
      <c r="I93" s="42" t="s">
        <v>27</v>
      </c>
      <c r="J93" s="42"/>
      <c r="K93" s="43">
        <f t="shared" si="6"/>
        <v>1</v>
      </c>
      <c r="L93" s="43" t="s">
        <v>29</v>
      </c>
      <c r="M93" s="43">
        <f t="shared" si="7"/>
        <v>1</v>
      </c>
      <c r="N93" s="43" t="s">
        <v>31</v>
      </c>
      <c r="O93" s="43">
        <f t="shared" si="8"/>
        <v>1</v>
      </c>
      <c r="P93" s="43" t="s">
        <v>31</v>
      </c>
      <c r="Q93" s="43" t="s">
        <v>31</v>
      </c>
      <c r="R93" s="43">
        <f t="shared" si="9"/>
        <v>1</v>
      </c>
      <c r="S93" s="43" t="s">
        <v>31</v>
      </c>
      <c r="T93" s="44">
        <v>44405</v>
      </c>
      <c r="U93" s="43" t="s">
        <v>29</v>
      </c>
      <c r="V93" s="43">
        <f t="shared" si="10"/>
        <v>1</v>
      </c>
      <c r="W93" s="43" t="s">
        <v>31</v>
      </c>
      <c r="X93" s="45" t="s">
        <v>145</v>
      </c>
      <c r="Y93" s="58"/>
      <c r="Z93" s="58"/>
      <c r="AA93" s="43"/>
      <c r="AB93" s="45" t="s">
        <v>145</v>
      </c>
      <c r="AC93" s="46"/>
    </row>
    <row r="94" spans="1:29" ht="28.8" hidden="1" x14ac:dyDescent="0.3">
      <c r="A94" s="38">
        <f t="shared" si="11"/>
        <v>84</v>
      </c>
      <c r="B94" s="55" t="s">
        <v>146</v>
      </c>
      <c r="C94" s="49">
        <v>0</v>
      </c>
      <c r="D94" s="49">
        <v>0.25900000000000001</v>
      </c>
      <c r="E94" s="50">
        <v>0.25900000000000001</v>
      </c>
      <c r="F94" s="49" t="s">
        <v>32</v>
      </c>
      <c r="G94" s="49">
        <v>7</v>
      </c>
      <c r="H94" s="49" t="s">
        <v>33</v>
      </c>
      <c r="I94" s="42" t="s">
        <v>27</v>
      </c>
      <c r="J94" s="42"/>
      <c r="K94" s="51">
        <f t="shared" si="6"/>
        <v>1</v>
      </c>
      <c r="L94" s="51" t="s">
        <v>29</v>
      </c>
      <c r="M94" s="51">
        <f t="shared" si="7"/>
        <v>1</v>
      </c>
      <c r="N94" s="51" t="s">
        <v>29</v>
      </c>
      <c r="O94" s="51">
        <f t="shared" si="8"/>
        <v>1</v>
      </c>
      <c r="P94" s="51" t="s">
        <v>29</v>
      </c>
      <c r="Q94" s="51" t="s">
        <v>29</v>
      </c>
      <c r="R94" s="51">
        <f t="shared" si="9"/>
        <v>1</v>
      </c>
      <c r="S94" s="51" t="s">
        <v>29</v>
      </c>
      <c r="T94" s="52">
        <v>44457</v>
      </c>
      <c r="U94" s="51" t="s">
        <v>29</v>
      </c>
      <c r="V94" s="51">
        <f t="shared" si="10"/>
        <v>1</v>
      </c>
      <c r="W94" s="51" t="s">
        <v>29</v>
      </c>
      <c r="X94" s="53" t="s">
        <v>147</v>
      </c>
      <c r="Y94" s="58"/>
      <c r="Z94" s="58"/>
      <c r="AA94" s="51"/>
      <c r="AB94" s="53" t="s">
        <v>147</v>
      </c>
      <c r="AC94" s="54"/>
    </row>
    <row r="95" spans="1:29" ht="28.8" hidden="1" x14ac:dyDescent="0.3">
      <c r="A95" s="38">
        <f t="shared" si="11"/>
        <v>85</v>
      </c>
      <c r="B95" s="55" t="s">
        <v>146</v>
      </c>
      <c r="C95" s="49">
        <v>0</v>
      </c>
      <c r="D95" s="49">
        <v>0.25900000000000001</v>
      </c>
      <c r="E95" s="50">
        <v>0.25900000000000001</v>
      </c>
      <c r="F95" s="49" t="s">
        <v>26</v>
      </c>
      <c r="G95" s="42" t="s">
        <v>27</v>
      </c>
      <c r="H95" s="42"/>
      <c r="I95" s="49">
        <v>7</v>
      </c>
      <c r="J95" s="49" t="s">
        <v>33</v>
      </c>
      <c r="K95" s="51">
        <f t="shared" si="6"/>
        <v>1</v>
      </c>
      <c r="L95" s="51" t="s">
        <v>29</v>
      </c>
      <c r="M95" s="51">
        <f t="shared" si="7"/>
        <v>1</v>
      </c>
      <c r="N95" s="51" t="s">
        <v>29</v>
      </c>
      <c r="O95" s="51">
        <f t="shared" si="8"/>
        <v>1</v>
      </c>
      <c r="P95" s="51" t="s">
        <v>29</v>
      </c>
      <c r="Q95" s="51" t="s">
        <v>29</v>
      </c>
      <c r="R95" s="51">
        <f t="shared" si="9"/>
        <v>1</v>
      </c>
      <c r="S95" s="51" t="s">
        <v>29</v>
      </c>
      <c r="T95" s="52">
        <v>44457</v>
      </c>
      <c r="U95" s="51" t="s">
        <v>29</v>
      </c>
      <c r="V95" s="51">
        <f t="shared" si="10"/>
        <v>1</v>
      </c>
      <c r="W95" s="51" t="s">
        <v>29</v>
      </c>
      <c r="X95" s="53" t="s">
        <v>148</v>
      </c>
      <c r="Y95" s="58"/>
      <c r="Z95" s="58"/>
      <c r="AA95" s="51"/>
      <c r="AB95" s="53" t="s">
        <v>148</v>
      </c>
      <c r="AC95" s="54"/>
    </row>
    <row r="96" spans="1:29" ht="45.6" hidden="1" customHeight="1" x14ac:dyDescent="0.3">
      <c r="A96" s="38">
        <f t="shared" si="11"/>
        <v>86</v>
      </c>
      <c r="B96" s="55" t="s">
        <v>146</v>
      </c>
      <c r="C96" s="49">
        <v>0.38200000000000001</v>
      </c>
      <c r="D96" s="49">
        <v>0.88800000000000001</v>
      </c>
      <c r="E96" s="50">
        <v>0.50600000000000001</v>
      </c>
      <c r="F96" s="49" t="s">
        <v>26</v>
      </c>
      <c r="G96" s="42" t="s">
        <v>27</v>
      </c>
      <c r="H96" s="42"/>
      <c r="I96" s="49">
        <v>12</v>
      </c>
      <c r="J96" s="49" t="s">
        <v>33</v>
      </c>
      <c r="K96" s="51">
        <f t="shared" si="6"/>
        <v>1</v>
      </c>
      <c r="L96" s="51" t="s">
        <v>29</v>
      </c>
      <c r="M96" s="51">
        <f t="shared" si="7"/>
        <v>1</v>
      </c>
      <c r="N96" s="51" t="s">
        <v>29</v>
      </c>
      <c r="O96" s="51">
        <f t="shared" si="8"/>
        <v>1</v>
      </c>
      <c r="P96" s="51" t="s">
        <v>29</v>
      </c>
      <c r="Q96" s="51" t="s">
        <v>29</v>
      </c>
      <c r="R96" s="51">
        <f t="shared" si="9"/>
        <v>1</v>
      </c>
      <c r="S96" s="51" t="s">
        <v>29</v>
      </c>
      <c r="T96" s="52">
        <v>44457</v>
      </c>
      <c r="U96" s="51" t="s">
        <v>29</v>
      </c>
      <c r="V96" s="51">
        <f t="shared" si="10"/>
        <v>1</v>
      </c>
      <c r="W96" s="51" t="s">
        <v>29</v>
      </c>
      <c r="X96" s="67" t="s">
        <v>149</v>
      </c>
      <c r="Y96" s="58"/>
      <c r="Z96" s="58"/>
      <c r="AA96" s="51"/>
      <c r="AB96" s="67" t="s">
        <v>149</v>
      </c>
      <c r="AC96" s="68"/>
    </row>
    <row r="97" spans="1:29" hidden="1" x14ac:dyDescent="0.3">
      <c r="A97" s="38">
        <f t="shared" si="11"/>
        <v>87</v>
      </c>
      <c r="B97" s="55" t="s">
        <v>146</v>
      </c>
      <c r="C97" s="49">
        <v>0.66200000000000003</v>
      </c>
      <c r="D97" s="49">
        <v>0.75700000000000001</v>
      </c>
      <c r="E97" s="50">
        <v>9.4999999999999973E-2</v>
      </c>
      <c r="F97" s="49" t="s">
        <v>32</v>
      </c>
      <c r="G97" s="49">
        <v>12</v>
      </c>
      <c r="H97" s="49" t="s">
        <v>33</v>
      </c>
      <c r="I97" s="42" t="s">
        <v>27</v>
      </c>
      <c r="J97" s="42"/>
      <c r="K97" s="51">
        <f t="shared" si="6"/>
        <v>1</v>
      </c>
      <c r="L97" s="51" t="s">
        <v>29</v>
      </c>
      <c r="M97" s="51">
        <f t="shared" si="7"/>
        <v>1</v>
      </c>
      <c r="N97" s="51" t="s">
        <v>29</v>
      </c>
      <c r="O97" s="51">
        <f t="shared" si="8"/>
        <v>1</v>
      </c>
      <c r="P97" s="51" t="s">
        <v>31</v>
      </c>
      <c r="Q97" s="51" t="s">
        <v>31</v>
      </c>
      <c r="R97" s="51">
        <f t="shared" si="9"/>
        <v>1</v>
      </c>
      <c r="S97" s="51" t="s">
        <v>31</v>
      </c>
      <c r="T97" s="52">
        <v>44405</v>
      </c>
      <c r="U97" s="51" t="s">
        <v>29</v>
      </c>
      <c r="V97" s="51">
        <f t="shared" si="10"/>
        <v>1</v>
      </c>
      <c r="W97" s="51" t="s">
        <v>31</v>
      </c>
      <c r="X97" s="53" t="s">
        <v>150</v>
      </c>
      <c r="Y97" s="58"/>
      <c r="Z97" s="58"/>
      <c r="AA97" s="51"/>
      <c r="AB97" s="53" t="s">
        <v>150</v>
      </c>
      <c r="AC97" s="54"/>
    </row>
    <row r="98" spans="1:29" ht="28.8" hidden="1" x14ac:dyDescent="0.3">
      <c r="A98" s="38">
        <f t="shared" si="11"/>
        <v>88</v>
      </c>
      <c r="B98" s="55" t="s">
        <v>146</v>
      </c>
      <c r="C98" s="49">
        <v>0.88800000000000001</v>
      </c>
      <c r="D98" s="49">
        <v>1.3069999999999999</v>
      </c>
      <c r="E98" s="50">
        <v>0.41899999999999993</v>
      </c>
      <c r="F98" s="49" t="s">
        <v>26</v>
      </c>
      <c r="G98" s="42" t="s">
        <v>27</v>
      </c>
      <c r="H98" s="42"/>
      <c r="I98" s="49">
        <v>7</v>
      </c>
      <c r="J98" s="49" t="s">
        <v>33</v>
      </c>
      <c r="K98" s="51">
        <f t="shared" si="6"/>
        <v>1</v>
      </c>
      <c r="L98" s="51" t="s">
        <v>29</v>
      </c>
      <c r="M98" s="51">
        <f t="shared" si="7"/>
        <v>1</v>
      </c>
      <c r="N98" s="51" t="s">
        <v>29</v>
      </c>
      <c r="O98" s="51">
        <f t="shared" si="8"/>
        <v>1</v>
      </c>
      <c r="P98" s="51" t="s">
        <v>29</v>
      </c>
      <c r="Q98" s="51" t="s">
        <v>29</v>
      </c>
      <c r="R98" s="51">
        <f t="shared" si="9"/>
        <v>1</v>
      </c>
      <c r="S98" s="51" t="s">
        <v>29</v>
      </c>
      <c r="T98" s="52">
        <v>44457</v>
      </c>
      <c r="U98" s="51" t="s">
        <v>29</v>
      </c>
      <c r="V98" s="51">
        <f t="shared" si="10"/>
        <v>1</v>
      </c>
      <c r="W98" s="51" t="s">
        <v>29</v>
      </c>
      <c r="X98" s="53" t="s">
        <v>151</v>
      </c>
      <c r="Y98" s="58"/>
      <c r="Z98" s="58"/>
      <c r="AA98" s="51"/>
      <c r="AB98" s="53" t="s">
        <v>151</v>
      </c>
      <c r="AC98" s="54"/>
    </row>
    <row r="99" spans="1:29" hidden="1" x14ac:dyDescent="0.3">
      <c r="A99" s="38">
        <f t="shared" si="11"/>
        <v>89</v>
      </c>
      <c r="B99" s="55" t="s">
        <v>146</v>
      </c>
      <c r="C99" s="49">
        <v>1.159</v>
      </c>
      <c r="D99" s="49">
        <v>1.266</v>
      </c>
      <c r="E99" s="50">
        <v>0.10699999999999998</v>
      </c>
      <c r="F99" s="49" t="s">
        <v>32</v>
      </c>
      <c r="G99" s="49">
        <v>5</v>
      </c>
      <c r="H99" s="49" t="s">
        <v>33</v>
      </c>
      <c r="I99" s="42" t="s">
        <v>27</v>
      </c>
      <c r="J99" s="42"/>
      <c r="K99" s="51">
        <f t="shared" si="6"/>
        <v>1</v>
      </c>
      <c r="L99" s="51" t="s">
        <v>29</v>
      </c>
      <c r="M99" s="51">
        <f t="shared" si="7"/>
        <v>1</v>
      </c>
      <c r="N99" s="51" t="s">
        <v>29</v>
      </c>
      <c r="O99" s="51">
        <f t="shared" si="8"/>
        <v>1</v>
      </c>
      <c r="P99" s="51" t="s">
        <v>29</v>
      </c>
      <c r="Q99" s="51" t="s">
        <v>29</v>
      </c>
      <c r="R99" s="51">
        <f t="shared" si="9"/>
        <v>1</v>
      </c>
      <c r="S99" s="51" t="s">
        <v>29</v>
      </c>
      <c r="T99" s="52">
        <v>44405</v>
      </c>
      <c r="U99" s="51" t="s">
        <v>29</v>
      </c>
      <c r="V99" s="51">
        <f t="shared" si="10"/>
        <v>1</v>
      </c>
      <c r="W99" s="51" t="s">
        <v>31</v>
      </c>
      <c r="X99" s="53" t="s">
        <v>152</v>
      </c>
      <c r="Y99" s="58"/>
      <c r="Z99" s="58"/>
      <c r="AA99" s="51"/>
      <c r="AB99" s="53" t="s">
        <v>152</v>
      </c>
      <c r="AC99" s="54"/>
    </row>
    <row r="100" spans="1:29" hidden="1" x14ac:dyDescent="0.3">
      <c r="A100" s="38">
        <f t="shared" si="11"/>
        <v>90</v>
      </c>
      <c r="B100" s="55" t="s">
        <v>146</v>
      </c>
      <c r="C100" s="49">
        <v>1.266</v>
      </c>
      <c r="D100" s="49">
        <v>1.5189999999999999</v>
      </c>
      <c r="E100" s="50">
        <v>0.25299999999999989</v>
      </c>
      <c r="F100" s="49" t="s">
        <v>32</v>
      </c>
      <c r="G100" s="49">
        <v>6</v>
      </c>
      <c r="H100" s="49" t="s">
        <v>33</v>
      </c>
      <c r="I100" s="42" t="s">
        <v>27</v>
      </c>
      <c r="J100" s="42"/>
      <c r="K100" s="51">
        <f t="shared" si="6"/>
        <v>1</v>
      </c>
      <c r="L100" s="51" t="s">
        <v>29</v>
      </c>
      <c r="M100" s="51">
        <f t="shared" si="7"/>
        <v>1</v>
      </c>
      <c r="N100" s="51" t="s">
        <v>29</v>
      </c>
      <c r="O100" s="51">
        <f t="shared" si="8"/>
        <v>1</v>
      </c>
      <c r="P100" s="51" t="s">
        <v>29</v>
      </c>
      <c r="Q100" s="51" t="s">
        <v>29</v>
      </c>
      <c r="R100" s="51">
        <f t="shared" si="9"/>
        <v>1</v>
      </c>
      <c r="S100" s="51" t="s">
        <v>29</v>
      </c>
      <c r="T100" s="52">
        <v>44405</v>
      </c>
      <c r="U100" s="51" t="s">
        <v>29</v>
      </c>
      <c r="V100" s="51">
        <f t="shared" si="10"/>
        <v>1</v>
      </c>
      <c r="W100" s="51" t="s">
        <v>31</v>
      </c>
      <c r="X100" s="53" t="s">
        <v>153</v>
      </c>
      <c r="Y100" s="58"/>
      <c r="Z100" s="58"/>
      <c r="AA100" s="51"/>
      <c r="AB100" s="53" t="s">
        <v>153</v>
      </c>
      <c r="AC100" s="54"/>
    </row>
    <row r="101" spans="1:29" hidden="1" x14ac:dyDescent="0.3">
      <c r="A101" s="38">
        <f t="shared" si="11"/>
        <v>91</v>
      </c>
      <c r="B101" s="55" t="s">
        <v>146</v>
      </c>
      <c r="C101" s="49">
        <v>1.3069999999999999</v>
      </c>
      <c r="D101" s="49">
        <v>1.407</v>
      </c>
      <c r="E101" s="50">
        <v>0.10000000000000009</v>
      </c>
      <c r="F101" s="49" t="s">
        <v>26</v>
      </c>
      <c r="G101" s="42" t="s">
        <v>27</v>
      </c>
      <c r="H101" s="42"/>
      <c r="I101" s="49">
        <v>6</v>
      </c>
      <c r="J101" s="49" t="s">
        <v>33</v>
      </c>
      <c r="K101" s="51">
        <f t="shared" si="6"/>
        <v>1</v>
      </c>
      <c r="L101" s="51" t="s">
        <v>29</v>
      </c>
      <c r="M101" s="51">
        <f t="shared" si="7"/>
        <v>1</v>
      </c>
      <c r="N101" s="51" t="s">
        <v>29</v>
      </c>
      <c r="O101" s="51">
        <f t="shared" si="8"/>
        <v>1</v>
      </c>
      <c r="P101" s="51" t="s">
        <v>29</v>
      </c>
      <c r="Q101" s="51" t="s">
        <v>29</v>
      </c>
      <c r="R101" s="51">
        <f t="shared" si="9"/>
        <v>1</v>
      </c>
      <c r="S101" s="51" t="s">
        <v>30</v>
      </c>
      <c r="T101" s="52">
        <v>44405</v>
      </c>
      <c r="U101" s="51" t="s">
        <v>29</v>
      </c>
      <c r="V101" s="51">
        <f t="shared" si="10"/>
        <v>1</v>
      </c>
      <c r="W101" s="51" t="s">
        <v>31</v>
      </c>
      <c r="X101" s="53" t="s">
        <v>154</v>
      </c>
      <c r="Y101" s="58"/>
      <c r="Z101" s="58"/>
      <c r="AA101" s="51"/>
      <c r="AB101" s="53" t="s">
        <v>154</v>
      </c>
      <c r="AC101" s="54"/>
    </row>
    <row r="102" spans="1:29" hidden="1" x14ac:dyDescent="0.3">
      <c r="A102" s="38">
        <f t="shared" si="11"/>
        <v>92</v>
      </c>
      <c r="B102" s="55" t="s">
        <v>146</v>
      </c>
      <c r="C102" s="49">
        <v>1.5189999999999999</v>
      </c>
      <c r="D102" s="49">
        <v>2.133</v>
      </c>
      <c r="E102" s="50">
        <v>0.6140000000000001</v>
      </c>
      <c r="F102" s="49" t="s">
        <v>32</v>
      </c>
      <c r="G102" s="49">
        <v>5</v>
      </c>
      <c r="H102" s="49" t="s">
        <v>33</v>
      </c>
      <c r="I102" s="42" t="s">
        <v>27</v>
      </c>
      <c r="J102" s="42"/>
      <c r="K102" s="51">
        <f t="shared" si="6"/>
        <v>1</v>
      </c>
      <c r="L102" s="51" t="s">
        <v>29</v>
      </c>
      <c r="M102" s="51">
        <f t="shared" si="7"/>
        <v>1</v>
      </c>
      <c r="N102" s="51" t="s">
        <v>29</v>
      </c>
      <c r="O102" s="51">
        <f t="shared" si="8"/>
        <v>1</v>
      </c>
      <c r="P102" s="51" t="s">
        <v>29</v>
      </c>
      <c r="Q102" s="51" t="s">
        <v>29</v>
      </c>
      <c r="R102" s="51">
        <f t="shared" si="9"/>
        <v>1</v>
      </c>
      <c r="S102" s="51" t="s">
        <v>30</v>
      </c>
      <c r="T102" s="52">
        <v>44405</v>
      </c>
      <c r="U102" s="51" t="s">
        <v>29</v>
      </c>
      <c r="V102" s="51">
        <f t="shared" si="10"/>
        <v>1</v>
      </c>
      <c r="W102" s="51" t="s">
        <v>31</v>
      </c>
      <c r="X102" s="65" t="s">
        <v>155</v>
      </c>
      <c r="Y102" s="58"/>
      <c r="Z102" s="58"/>
      <c r="AA102" s="51"/>
      <c r="AB102" s="65" t="s">
        <v>155</v>
      </c>
      <c r="AC102" s="66"/>
    </row>
    <row r="103" spans="1:29" hidden="1" x14ac:dyDescent="0.3">
      <c r="A103" s="38">
        <f t="shared" si="11"/>
        <v>93</v>
      </c>
      <c r="B103" s="55" t="s">
        <v>146</v>
      </c>
      <c r="C103" s="49">
        <v>2.2349999999999999</v>
      </c>
      <c r="D103" s="49">
        <v>2.4430000000000001</v>
      </c>
      <c r="E103" s="50">
        <v>0.20800000000000018</v>
      </c>
      <c r="F103" s="49" t="s">
        <v>32</v>
      </c>
      <c r="G103" s="49">
        <v>5</v>
      </c>
      <c r="H103" s="49" t="s">
        <v>33</v>
      </c>
      <c r="I103" s="42" t="s">
        <v>27</v>
      </c>
      <c r="J103" s="42"/>
      <c r="K103" s="51">
        <f t="shared" si="6"/>
        <v>1</v>
      </c>
      <c r="L103" s="51" t="s">
        <v>29</v>
      </c>
      <c r="M103" s="51">
        <f t="shared" si="7"/>
        <v>1</v>
      </c>
      <c r="N103" s="51" t="s">
        <v>29</v>
      </c>
      <c r="O103" s="51">
        <f t="shared" si="8"/>
        <v>1</v>
      </c>
      <c r="P103" s="51" t="s">
        <v>31</v>
      </c>
      <c r="Q103" s="51" t="s">
        <v>31</v>
      </c>
      <c r="R103" s="51">
        <f t="shared" si="9"/>
        <v>1</v>
      </c>
      <c r="S103" s="51" t="s">
        <v>31</v>
      </c>
      <c r="T103" s="52">
        <v>44405</v>
      </c>
      <c r="U103" s="51" t="s">
        <v>29</v>
      </c>
      <c r="V103" s="51">
        <f t="shared" si="10"/>
        <v>1</v>
      </c>
      <c r="W103" s="51" t="s">
        <v>31</v>
      </c>
      <c r="X103" s="65" t="s">
        <v>156</v>
      </c>
      <c r="Y103" s="58"/>
      <c r="Z103" s="58"/>
      <c r="AA103" s="51"/>
      <c r="AB103" s="65" t="s">
        <v>156</v>
      </c>
      <c r="AC103" s="66"/>
    </row>
    <row r="104" spans="1:29" hidden="1" x14ac:dyDescent="0.3">
      <c r="A104" s="38">
        <f t="shared" si="11"/>
        <v>94</v>
      </c>
      <c r="B104" s="39" t="s">
        <v>157</v>
      </c>
      <c r="C104" s="40">
        <v>8.5000000000000006E-2</v>
      </c>
      <c r="D104" s="40">
        <v>0.17499999999999999</v>
      </c>
      <c r="E104" s="41">
        <v>8.9999999999999983E-2</v>
      </c>
      <c r="F104" s="40" t="s">
        <v>26</v>
      </c>
      <c r="G104" s="42" t="s">
        <v>27</v>
      </c>
      <c r="H104" s="42"/>
      <c r="I104" s="40">
        <v>6</v>
      </c>
      <c r="J104" s="40" t="s">
        <v>33</v>
      </c>
      <c r="K104" s="43">
        <f t="shared" si="6"/>
        <v>1</v>
      </c>
      <c r="L104" s="43" t="s">
        <v>29</v>
      </c>
      <c r="M104" s="43">
        <f t="shared" si="7"/>
        <v>1</v>
      </c>
      <c r="N104" s="43" t="s">
        <v>29</v>
      </c>
      <c r="O104" s="43">
        <f t="shared" si="8"/>
        <v>1</v>
      </c>
      <c r="P104" s="43" t="s">
        <v>29</v>
      </c>
      <c r="Q104" s="43" t="s">
        <v>29</v>
      </c>
      <c r="R104" s="43">
        <f t="shared" si="9"/>
        <v>1</v>
      </c>
      <c r="S104" s="43" t="s">
        <v>29</v>
      </c>
      <c r="T104" s="44">
        <v>44405</v>
      </c>
      <c r="U104" s="43" t="s">
        <v>29</v>
      </c>
      <c r="V104" s="43">
        <f t="shared" si="10"/>
        <v>1</v>
      </c>
      <c r="W104" s="43" t="s">
        <v>31</v>
      </c>
      <c r="X104" s="69" t="s">
        <v>158</v>
      </c>
      <c r="Y104" s="58"/>
      <c r="Z104" s="58"/>
      <c r="AA104" s="43"/>
      <c r="AB104" s="69" t="s">
        <v>158</v>
      </c>
      <c r="AC104" s="70"/>
    </row>
    <row r="105" spans="1:29" ht="28.2" hidden="1" customHeight="1" x14ac:dyDescent="0.3">
      <c r="A105" s="38">
        <f t="shared" si="11"/>
        <v>95</v>
      </c>
      <c r="B105" s="55" t="s">
        <v>159</v>
      </c>
      <c r="C105" s="49">
        <v>0.59799999999999998</v>
      </c>
      <c r="D105" s="49">
        <v>1.383</v>
      </c>
      <c r="E105" s="50">
        <v>0.78500000000000003</v>
      </c>
      <c r="F105" s="49" t="s">
        <v>32</v>
      </c>
      <c r="G105" s="49">
        <v>5</v>
      </c>
      <c r="H105" s="49" t="s">
        <v>33</v>
      </c>
      <c r="I105" s="42" t="s">
        <v>27</v>
      </c>
      <c r="J105" s="42"/>
      <c r="K105" s="51">
        <f t="shared" si="6"/>
        <v>1</v>
      </c>
      <c r="L105" s="51" t="s">
        <v>29</v>
      </c>
      <c r="M105" s="51">
        <f t="shared" si="7"/>
        <v>1</v>
      </c>
      <c r="N105" s="51" t="s">
        <v>29</v>
      </c>
      <c r="O105" s="51">
        <f t="shared" si="8"/>
        <v>1</v>
      </c>
      <c r="P105" s="51" t="s">
        <v>29</v>
      </c>
      <c r="Q105" s="51" t="s">
        <v>29</v>
      </c>
      <c r="R105" s="51">
        <f t="shared" si="9"/>
        <v>1</v>
      </c>
      <c r="S105" s="51" t="s">
        <v>30</v>
      </c>
      <c r="T105" s="52">
        <v>44405</v>
      </c>
      <c r="U105" s="51" t="s">
        <v>29</v>
      </c>
      <c r="V105" s="51">
        <f t="shared" si="10"/>
        <v>1</v>
      </c>
      <c r="W105" s="51" t="s">
        <v>31</v>
      </c>
      <c r="X105" s="65" t="s">
        <v>160</v>
      </c>
      <c r="Y105" s="58"/>
      <c r="Z105" s="58"/>
      <c r="AA105" s="51"/>
      <c r="AB105" s="65" t="s">
        <v>160</v>
      </c>
      <c r="AC105" s="66"/>
    </row>
    <row r="106" spans="1:29" ht="28.95" hidden="1" customHeight="1" x14ac:dyDescent="0.3">
      <c r="A106" s="38">
        <f t="shared" si="11"/>
        <v>96</v>
      </c>
      <c r="B106" s="55" t="s">
        <v>159</v>
      </c>
      <c r="C106" s="49">
        <v>2.7519999999999998</v>
      </c>
      <c r="D106" s="49">
        <v>3.073</v>
      </c>
      <c r="E106" s="50">
        <v>0.32100000000000017</v>
      </c>
      <c r="F106" s="49" t="s">
        <v>26</v>
      </c>
      <c r="G106" s="42" t="s">
        <v>27</v>
      </c>
      <c r="H106" s="42"/>
      <c r="I106" s="49">
        <v>5</v>
      </c>
      <c r="J106" s="49" t="s">
        <v>33</v>
      </c>
      <c r="K106" s="51">
        <f t="shared" si="6"/>
        <v>1</v>
      </c>
      <c r="L106" s="51" t="s">
        <v>29</v>
      </c>
      <c r="M106" s="51">
        <f t="shared" si="7"/>
        <v>1</v>
      </c>
      <c r="N106" s="51" t="s">
        <v>29</v>
      </c>
      <c r="O106" s="51">
        <f t="shared" si="8"/>
        <v>1</v>
      </c>
      <c r="P106" s="51" t="s">
        <v>29</v>
      </c>
      <c r="Q106" s="51" t="s">
        <v>29</v>
      </c>
      <c r="R106" s="51">
        <f t="shared" si="9"/>
        <v>1</v>
      </c>
      <c r="S106" s="51" t="s">
        <v>30</v>
      </c>
      <c r="T106" s="52">
        <v>44405</v>
      </c>
      <c r="U106" s="51" t="s">
        <v>29</v>
      </c>
      <c r="V106" s="51">
        <f t="shared" si="10"/>
        <v>1</v>
      </c>
      <c r="W106" s="51" t="s">
        <v>31</v>
      </c>
      <c r="X106" s="65" t="s">
        <v>160</v>
      </c>
      <c r="Y106" s="58"/>
      <c r="Z106" s="58"/>
      <c r="AA106" s="51"/>
      <c r="AB106" s="65" t="s">
        <v>160</v>
      </c>
      <c r="AC106" s="66"/>
    </row>
    <row r="107" spans="1:29" ht="30" hidden="1" customHeight="1" x14ac:dyDescent="0.3">
      <c r="A107" s="38">
        <f t="shared" si="11"/>
        <v>97</v>
      </c>
      <c r="B107" s="55" t="s">
        <v>159</v>
      </c>
      <c r="C107" s="49">
        <v>3.073</v>
      </c>
      <c r="D107" s="49">
        <v>3.2229999999999999</v>
      </c>
      <c r="E107" s="50">
        <v>0.14999999999999991</v>
      </c>
      <c r="F107" s="49" t="s">
        <v>26</v>
      </c>
      <c r="G107" s="42" t="s">
        <v>27</v>
      </c>
      <c r="H107" s="42"/>
      <c r="I107" s="49">
        <v>5</v>
      </c>
      <c r="J107" s="49" t="s">
        <v>33</v>
      </c>
      <c r="K107" s="51">
        <f t="shared" si="6"/>
        <v>1</v>
      </c>
      <c r="L107" s="51" t="s">
        <v>29</v>
      </c>
      <c r="M107" s="51">
        <f t="shared" si="7"/>
        <v>1</v>
      </c>
      <c r="N107" s="51" t="s">
        <v>29</v>
      </c>
      <c r="O107" s="51">
        <f t="shared" si="8"/>
        <v>1</v>
      </c>
      <c r="P107" s="51" t="s">
        <v>29</v>
      </c>
      <c r="Q107" s="51" t="s">
        <v>29</v>
      </c>
      <c r="R107" s="51">
        <f t="shared" si="9"/>
        <v>1</v>
      </c>
      <c r="S107" s="51" t="s">
        <v>30</v>
      </c>
      <c r="T107" s="52">
        <v>44405</v>
      </c>
      <c r="U107" s="51" t="s">
        <v>29</v>
      </c>
      <c r="V107" s="51">
        <f t="shared" si="10"/>
        <v>1</v>
      </c>
      <c r="W107" s="51" t="s">
        <v>31</v>
      </c>
      <c r="X107" s="65" t="s">
        <v>160</v>
      </c>
      <c r="Y107" s="58"/>
      <c r="Z107" s="58"/>
      <c r="AA107" s="51"/>
      <c r="AB107" s="65" t="s">
        <v>160</v>
      </c>
      <c r="AC107" s="66"/>
    </row>
    <row r="108" spans="1:29" ht="34.200000000000003" hidden="1" customHeight="1" x14ac:dyDescent="0.3">
      <c r="A108" s="38">
        <f t="shared" si="11"/>
        <v>98</v>
      </c>
      <c r="B108" s="55" t="s">
        <v>159</v>
      </c>
      <c r="C108" s="49">
        <v>3.2229999999999999</v>
      </c>
      <c r="D108" s="49">
        <v>4.16</v>
      </c>
      <c r="E108" s="50">
        <v>0.93700000000000028</v>
      </c>
      <c r="F108" s="49" t="s">
        <v>26</v>
      </c>
      <c r="G108" s="42" t="s">
        <v>27</v>
      </c>
      <c r="H108" s="42"/>
      <c r="I108" s="49">
        <v>5</v>
      </c>
      <c r="J108" s="49" t="s">
        <v>33</v>
      </c>
      <c r="K108" s="51">
        <f t="shared" si="6"/>
        <v>1</v>
      </c>
      <c r="L108" s="51" t="s">
        <v>29</v>
      </c>
      <c r="M108" s="51">
        <f t="shared" si="7"/>
        <v>1</v>
      </c>
      <c r="N108" s="51" t="s">
        <v>29</v>
      </c>
      <c r="O108" s="51">
        <f t="shared" si="8"/>
        <v>1</v>
      </c>
      <c r="P108" s="51" t="s">
        <v>29</v>
      </c>
      <c r="Q108" s="51" t="s">
        <v>29</v>
      </c>
      <c r="R108" s="51">
        <f t="shared" si="9"/>
        <v>1</v>
      </c>
      <c r="S108" s="51" t="s">
        <v>30</v>
      </c>
      <c r="T108" s="52">
        <v>44405</v>
      </c>
      <c r="U108" s="51" t="s">
        <v>29</v>
      </c>
      <c r="V108" s="51">
        <f t="shared" si="10"/>
        <v>1</v>
      </c>
      <c r="W108" s="51" t="s">
        <v>31</v>
      </c>
      <c r="X108" s="65" t="s">
        <v>160</v>
      </c>
      <c r="Y108" s="58"/>
      <c r="Z108" s="58"/>
      <c r="AA108" s="51"/>
      <c r="AB108" s="65" t="s">
        <v>160</v>
      </c>
      <c r="AC108" s="66"/>
    </row>
    <row r="109" spans="1:29" ht="28.8" hidden="1" x14ac:dyDescent="0.3">
      <c r="A109" s="38">
        <f t="shared" si="11"/>
        <v>99</v>
      </c>
      <c r="B109" s="55" t="s">
        <v>159</v>
      </c>
      <c r="C109" s="49">
        <v>4.1310000000000002</v>
      </c>
      <c r="D109" s="49">
        <v>4.9320000000000004</v>
      </c>
      <c r="E109" s="50">
        <v>0.80100000000000016</v>
      </c>
      <c r="F109" s="49" t="s">
        <v>32</v>
      </c>
      <c r="G109" s="49">
        <v>6</v>
      </c>
      <c r="H109" s="49" t="s">
        <v>33</v>
      </c>
      <c r="I109" s="42" t="s">
        <v>27</v>
      </c>
      <c r="J109" s="42"/>
      <c r="K109" s="51">
        <f t="shared" si="6"/>
        <v>1</v>
      </c>
      <c r="L109" s="51" t="s">
        <v>29</v>
      </c>
      <c r="M109" s="51">
        <f t="shared" si="7"/>
        <v>1</v>
      </c>
      <c r="N109" s="51" t="s">
        <v>29</v>
      </c>
      <c r="O109" s="51">
        <f t="shared" si="8"/>
        <v>1</v>
      </c>
      <c r="P109" s="51" t="s">
        <v>29</v>
      </c>
      <c r="Q109" s="51" t="s">
        <v>29</v>
      </c>
      <c r="R109" s="51">
        <f t="shared" si="9"/>
        <v>1</v>
      </c>
      <c r="S109" s="51" t="s">
        <v>30</v>
      </c>
      <c r="T109" s="52">
        <v>44405</v>
      </c>
      <c r="U109" s="51" t="s">
        <v>29</v>
      </c>
      <c r="V109" s="51">
        <f t="shared" si="10"/>
        <v>1</v>
      </c>
      <c r="W109" s="51" t="s">
        <v>31</v>
      </c>
      <c r="X109" s="65" t="s">
        <v>161</v>
      </c>
      <c r="Y109" s="58"/>
      <c r="Z109" s="58"/>
      <c r="AA109" s="51"/>
      <c r="AB109" s="65" t="s">
        <v>161</v>
      </c>
      <c r="AC109" s="66"/>
    </row>
    <row r="110" spans="1:29" ht="28.8" hidden="1" x14ac:dyDescent="0.3">
      <c r="A110" s="38">
        <f t="shared" si="11"/>
        <v>100</v>
      </c>
      <c r="B110" s="55" t="s">
        <v>159</v>
      </c>
      <c r="C110" s="49">
        <v>4.9320000000000004</v>
      </c>
      <c r="D110" s="49">
        <v>5.24</v>
      </c>
      <c r="E110" s="50">
        <v>0.30799999999999983</v>
      </c>
      <c r="F110" s="49" t="s">
        <v>32</v>
      </c>
      <c r="G110" s="49">
        <v>6</v>
      </c>
      <c r="H110" s="49" t="s">
        <v>33</v>
      </c>
      <c r="I110" s="42" t="s">
        <v>27</v>
      </c>
      <c r="J110" s="42"/>
      <c r="K110" s="51">
        <f t="shared" si="6"/>
        <v>1</v>
      </c>
      <c r="L110" s="51" t="s">
        <v>29</v>
      </c>
      <c r="M110" s="51">
        <f t="shared" si="7"/>
        <v>1</v>
      </c>
      <c r="N110" s="51" t="s">
        <v>31</v>
      </c>
      <c r="O110" s="51">
        <f t="shared" si="8"/>
        <v>1</v>
      </c>
      <c r="P110" s="51" t="s">
        <v>31</v>
      </c>
      <c r="Q110" s="51" t="s">
        <v>31</v>
      </c>
      <c r="R110" s="51">
        <f t="shared" si="9"/>
        <v>1</v>
      </c>
      <c r="S110" s="51" t="s">
        <v>31</v>
      </c>
      <c r="T110" s="52">
        <v>44405</v>
      </c>
      <c r="U110" s="51" t="s">
        <v>29</v>
      </c>
      <c r="V110" s="51">
        <f t="shared" si="10"/>
        <v>1</v>
      </c>
      <c r="W110" s="51" t="s">
        <v>31</v>
      </c>
      <c r="X110" s="65" t="s">
        <v>162</v>
      </c>
      <c r="Y110" s="58"/>
      <c r="Z110" s="58"/>
      <c r="AA110" s="51"/>
      <c r="AB110" s="65" t="s">
        <v>162</v>
      </c>
      <c r="AC110" s="66"/>
    </row>
    <row r="111" spans="1:29" ht="31.95" hidden="1" customHeight="1" x14ac:dyDescent="0.3">
      <c r="A111" s="38">
        <f t="shared" si="11"/>
        <v>101</v>
      </c>
      <c r="B111" s="55" t="s">
        <v>159</v>
      </c>
      <c r="C111" s="49">
        <v>8.7750000000000004</v>
      </c>
      <c r="D111" s="49">
        <v>9.0449999999999999</v>
      </c>
      <c r="E111" s="50">
        <v>0.26999999999999957</v>
      </c>
      <c r="F111" s="49" t="s">
        <v>26</v>
      </c>
      <c r="G111" s="42" t="s">
        <v>27</v>
      </c>
      <c r="H111" s="42"/>
      <c r="I111" s="49">
        <v>5</v>
      </c>
      <c r="J111" s="49" t="s">
        <v>33</v>
      </c>
      <c r="K111" s="51">
        <f t="shared" si="6"/>
        <v>1</v>
      </c>
      <c r="L111" s="51" t="s">
        <v>29</v>
      </c>
      <c r="M111" s="51">
        <f t="shared" si="7"/>
        <v>1</v>
      </c>
      <c r="N111" s="51" t="s">
        <v>29</v>
      </c>
      <c r="O111" s="51">
        <f t="shared" si="8"/>
        <v>1</v>
      </c>
      <c r="P111" s="51" t="s">
        <v>29</v>
      </c>
      <c r="Q111" s="51" t="s">
        <v>29</v>
      </c>
      <c r="R111" s="51">
        <f t="shared" si="9"/>
        <v>1</v>
      </c>
      <c r="S111" s="51" t="s">
        <v>30</v>
      </c>
      <c r="T111" s="52">
        <v>44405</v>
      </c>
      <c r="U111" s="51" t="s">
        <v>29</v>
      </c>
      <c r="V111" s="51">
        <f t="shared" si="10"/>
        <v>1</v>
      </c>
      <c r="W111" s="51" t="s">
        <v>31</v>
      </c>
      <c r="X111" s="65" t="s">
        <v>160</v>
      </c>
      <c r="Y111" s="58"/>
      <c r="Z111" s="58"/>
      <c r="AA111" s="51"/>
      <c r="AB111" s="65" t="s">
        <v>160</v>
      </c>
      <c r="AC111" s="66"/>
    </row>
    <row r="112" spans="1:29" ht="28.8" hidden="1" x14ac:dyDescent="0.3">
      <c r="A112" s="38">
        <f t="shared" si="11"/>
        <v>102</v>
      </c>
      <c r="B112" s="39" t="s">
        <v>163</v>
      </c>
      <c r="C112" s="40">
        <v>0</v>
      </c>
      <c r="D112" s="40">
        <v>3.5000000000000003E-2</v>
      </c>
      <c r="E112" s="41">
        <v>3.5000000000000003E-2</v>
      </c>
      <c r="F112" s="40" t="s">
        <v>26</v>
      </c>
      <c r="G112" s="42" t="s">
        <v>27</v>
      </c>
      <c r="H112" s="42"/>
      <c r="I112" s="40">
        <v>8</v>
      </c>
      <c r="J112" s="40" t="s">
        <v>28</v>
      </c>
      <c r="K112" s="43">
        <f t="shared" si="6"/>
        <v>1</v>
      </c>
      <c r="L112" s="43" t="s">
        <v>29</v>
      </c>
      <c r="M112" s="43">
        <f t="shared" si="7"/>
        <v>1</v>
      </c>
      <c r="N112" s="43" t="s">
        <v>29</v>
      </c>
      <c r="O112" s="43">
        <f t="shared" si="8"/>
        <v>1</v>
      </c>
      <c r="P112" s="43" t="s">
        <v>29</v>
      </c>
      <c r="Q112" s="43" t="s">
        <v>29</v>
      </c>
      <c r="R112" s="43">
        <f t="shared" si="9"/>
        <v>1</v>
      </c>
      <c r="S112" s="43" t="s">
        <v>31</v>
      </c>
      <c r="T112" s="44">
        <v>44457</v>
      </c>
      <c r="U112" s="43" t="s">
        <v>29</v>
      </c>
      <c r="V112" s="43">
        <f t="shared" si="10"/>
        <v>1</v>
      </c>
      <c r="W112" s="43" t="s">
        <v>29</v>
      </c>
      <c r="X112" s="69" t="s">
        <v>164</v>
      </c>
      <c r="Y112" s="58"/>
      <c r="Z112" s="58"/>
      <c r="AA112" s="43"/>
      <c r="AB112" s="69" t="s">
        <v>164</v>
      </c>
      <c r="AC112" s="70"/>
    </row>
    <row r="113" spans="1:29" hidden="1" x14ac:dyDescent="0.3">
      <c r="A113" s="38">
        <f t="shared" si="11"/>
        <v>103</v>
      </c>
      <c r="B113" s="39" t="s">
        <v>163</v>
      </c>
      <c r="C113" s="40">
        <v>7.1999999999999995E-2</v>
      </c>
      <c r="D113" s="40">
        <v>0.16200000000000001</v>
      </c>
      <c r="E113" s="41">
        <v>9.0000000000000011E-2</v>
      </c>
      <c r="F113" s="40" t="s">
        <v>32</v>
      </c>
      <c r="G113" s="40">
        <v>5</v>
      </c>
      <c r="H113" s="40" t="s">
        <v>28</v>
      </c>
      <c r="I113" s="42" t="s">
        <v>27</v>
      </c>
      <c r="J113" s="42"/>
      <c r="K113" s="43">
        <f t="shared" si="6"/>
        <v>1</v>
      </c>
      <c r="L113" s="43" t="s">
        <v>29</v>
      </c>
      <c r="M113" s="43">
        <f t="shared" si="7"/>
        <v>1</v>
      </c>
      <c r="N113" s="43" t="s">
        <v>31</v>
      </c>
      <c r="O113" s="43">
        <f t="shared" si="8"/>
        <v>1</v>
      </c>
      <c r="P113" s="43" t="s">
        <v>31</v>
      </c>
      <c r="Q113" s="43" t="s">
        <v>31</v>
      </c>
      <c r="R113" s="43">
        <f t="shared" si="9"/>
        <v>1</v>
      </c>
      <c r="S113" s="43" t="s">
        <v>31</v>
      </c>
      <c r="T113" s="44">
        <v>44405</v>
      </c>
      <c r="U113" s="43" t="s">
        <v>29</v>
      </c>
      <c r="V113" s="43">
        <f t="shared" si="10"/>
        <v>1</v>
      </c>
      <c r="W113" s="43" t="s">
        <v>31</v>
      </c>
      <c r="X113" s="69" t="s">
        <v>165</v>
      </c>
      <c r="Y113" s="58"/>
      <c r="Z113" s="58"/>
      <c r="AA113" s="43"/>
      <c r="AB113" s="69" t="s">
        <v>165</v>
      </c>
      <c r="AC113" s="70"/>
    </row>
    <row r="114" spans="1:29" hidden="1" x14ac:dyDescent="0.3">
      <c r="A114" s="38">
        <f t="shared" si="11"/>
        <v>104</v>
      </c>
      <c r="B114" s="39" t="s">
        <v>163</v>
      </c>
      <c r="C114" s="40">
        <v>0.19700000000000001</v>
      </c>
      <c r="D114" s="40">
        <v>0.25700000000000001</v>
      </c>
      <c r="E114" s="41">
        <v>0.06</v>
      </c>
      <c r="F114" s="40" t="s">
        <v>32</v>
      </c>
      <c r="G114" s="40">
        <v>6</v>
      </c>
      <c r="H114" s="40" t="s">
        <v>28</v>
      </c>
      <c r="I114" s="42" t="s">
        <v>27</v>
      </c>
      <c r="J114" s="42"/>
      <c r="K114" s="43">
        <f t="shared" si="6"/>
        <v>1</v>
      </c>
      <c r="L114" s="43" t="s">
        <v>29</v>
      </c>
      <c r="M114" s="43">
        <f t="shared" si="7"/>
        <v>1</v>
      </c>
      <c r="N114" s="43" t="s">
        <v>31</v>
      </c>
      <c r="O114" s="43">
        <f t="shared" si="8"/>
        <v>1</v>
      </c>
      <c r="P114" s="43" t="s">
        <v>31</v>
      </c>
      <c r="Q114" s="43" t="s">
        <v>31</v>
      </c>
      <c r="R114" s="43">
        <f t="shared" si="9"/>
        <v>1</v>
      </c>
      <c r="S114" s="43" t="s">
        <v>31</v>
      </c>
      <c r="T114" s="44">
        <v>44405</v>
      </c>
      <c r="U114" s="43" t="s">
        <v>29</v>
      </c>
      <c r="V114" s="43">
        <f t="shared" si="10"/>
        <v>1</v>
      </c>
      <c r="W114" s="43" t="s">
        <v>31</v>
      </c>
      <c r="X114" s="69" t="s">
        <v>166</v>
      </c>
      <c r="Y114" s="58"/>
      <c r="Z114" s="58"/>
      <c r="AA114" s="43"/>
      <c r="AB114" s="69" t="s">
        <v>166</v>
      </c>
      <c r="AC114" s="70"/>
    </row>
    <row r="115" spans="1:29" ht="28.8" hidden="1" x14ac:dyDescent="0.3">
      <c r="A115" s="38">
        <f t="shared" si="11"/>
        <v>105</v>
      </c>
      <c r="B115" s="39" t="s">
        <v>163</v>
      </c>
      <c r="C115" s="40">
        <v>2.0449999999999999</v>
      </c>
      <c r="D115" s="40">
        <v>2.34</v>
      </c>
      <c r="E115" s="41">
        <v>0.29499999999999993</v>
      </c>
      <c r="F115" s="40" t="s">
        <v>26</v>
      </c>
      <c r="G115" s="42" t="s">
        <v>27</v>
      </c>
      <c r="H115" s="42"/>
      <c r="I115" s="40">
        <v>10</v>
      </c>
      <c r="J115" s="40" t="s">
        <v>33</v>
      </c>
      <c r="K115" s="43">
        <f t="shared" si="6"/>
        <v>1</v>
      </c>
      <c r="L115" s="43" t="s">
        <v>29</v>
      </c>
      <c r="M115" s="43">
        <f t="shared" si="7"/>
        <v>1</v>
      </c>
      <c r="N115" s="43" t="s">
        <v>29</v>
      </c>
      <c r="O115" s="43">
        <f t="shared" si="8"/>
        <v>1</v>
      </c>
      <c r="P115" s="43" t="s">
        <v>29</v>
      </c>
      <c r="Q115" s="43" t="s">
        <v>29</v>
      </c>
      <c r="R115" s="43">
        <f t="shared" si="9"/>
        <v>1</v>
      </c>
      <c r="S115" s="43" t="s">
        <v>30</v>
      </c>
      <c r="T115" s="44">
        <v>44405</v>
      </c>
      <c r="U115" s="43" t="s">
        <v>29</v>
      </c>
      <c r="V115" s="43">
        <f t="shared" si="10"/>
        <v>1</v>
      </c>
      <c r="W115" s="43" t="s">
        <v>31</v>
      </c>
      <c r="X115" s="69" t="s">
        <v>167</v>
      </c>
      <c r="Y115" s="58"/>
      <c r="Z115" s="58"/>
      <c r="AA115" s="43"/>
      <c r="AB115" s="69" t="s">
        <v>167</v>
      </c>
      <c r="AC115" s="70"/>
    </row>
    <row r="116" spans="1:29" hidden="1" x14ac:dyDescent="0.3">
      <c r="A116" s="38">
        <f t="shared" si="11"/>
        <v>106</v>
      </c>
      <c r="B116" s="71" t="s">
        <v>168</v>
      </c>
      <c r="C116" s="72">
        <v>0.17</v>
      </c>
      <c r="D116" s="72">
        <v>0.38800000000000001</v>
      </c>
      <c r="E116" s="50">
        <v>0.218</v>
      </c>
      <c r="F116" s="72" t="s">
        <v>26</v>
      </c>
      <c r="G116" s="42" t="s">
        <v>27</v>
      </c>
      <c r="H116" s="42"/>
      <c r="I116" s="49">
        <v>5</v>
      </c>
      <c r="J116" s="49" t="s">
        <v>33</v>
      </c>
      <c r="K116" s="51">
        <f t="shared" si="6"/>
        <v>1</v>
      </c>
      <c r="L116" s="51" t="s">
        <v>29</v>
      </c>
      <c r="M116" s="51">
        <f t="shared" si="7"/>
        <v>1</v>
      </c>
      <c r="N116" s="51" t="s">
        <v>29</v>
      </c>
      <c r="O116" s="51">
        <f t="shared" si="8"/>
        <v>1</v>
      </c>
      <c r="P116" s="51" t="s">
        <v>29</v>
      </c>
      <c r="Q116" s="51" t="s">
        <v>29</v>
      </c>
      <c r="R116" s="51">
        <f t="shared" si="9"/>
        <v>1</v>
      </c>
      <c r="S116" s="51" t="s">
        <v>30</v>
      </c>
      <c r="T116" s="52">
        <v>44405</v>
      </c>
      <c r="U116" s="51" t="s">
        <v>29</v>
      </c>
      <c r="V116" s="51">
        <f t="shared" si="10"/>
        <v>1</v>
      </c>
      <c r="W116" s="51" t="s">
        <v>31</v>
      </c>
      <c r="X116" s="65" t="s">
        <v>169</v>
      </c>
      <c r="Y116" s="58"/>
      <c r="Z116" s="58"/>
      <c r="AA116" s="51"/>
      <c r="AB116" s="65" t="s">
        <v>169</v>
      </c>
      <c r="AC116" s="66"/>
    </row>
    <row r="117" spans="1:29" ht="30.6" hidden="1" customHeight="1" x14ac:dyDescent="0.3">
      <c r="A117" s="38">
        <f t="shared" si="11"/>
        <v>107</v>
      </c>
      <c r="B117" s="55" t="s">
        <v>168</v>
      </c>
      <c r="C117" s="49">
        <v>0.38800000000000001</v>
      </c>
      <c r="D117" s="49">
        <v>0.56499999999999995</v>
      </c>
      <c r="E117" s="50">
        <v>0.17699999999999994</v>
      </c>
      <c r="F117" s="49" t="s">
        <v>32</v>
      </c>
      <c r="G117" s="49">
        <v>10</v>
      </c>
      <c r="H117" s="42"/>
      <c r="I117" s="42" t="s">
        <v>27</v>
      </c>
      <c r="J117" s="42" t="s">
        <v>33</v>
      </c>
      <c r="K117" s="51">
        <f t="shared" si="6"/>
        <v>1</v>
      </c>
      <c r="L117" s="51" t="s">
        <v>29</v>
      </c>
      <c r="M117" s="51">
        <f t="shared" si="7"/>
        <v>1</v>
      </c>
      <c r="N117" s="51" t="s">
        <v>29</v>
      </c>
      <c r="O117" s="51">
        <f t="shared" si="8"/>
        <v>1</v>
      </c>
      <c r="P117" s="51" t="s">
        <v>29</v>
      </c>
      <c r="Q117" s="51" t="s">
        <v>29</v>
      </c>
      <c r="R117" s="51">
        <f t="shared" si="9"/>
        <v>1</v>
      </c>
      <c r="S117" s="51" t="s">
        <v>30</v>
      </c>
      <c r="T117" s="52">
        <v>44405</v>
      </c>
      <c r="U117" s="51" t="s">
        <v>29</v>
      </c>
      <c r="V117" s="51">
        <f t="shared" si="10"/>
        <v>1</v>
      </c>
      <c r="W117" s="51" t="s">
        <v>31</v>
      </c>
      <c r="X117" s="65" t="s">
        <v>170</v>
      </c>
      <c r="Y117" s="58"/>
      <c r="Z117" s="58"/>
      <c r="AA117" s="51"/>
      <c r="AB117" s="65" t="s">
        <v>170</v>
      </c>
      <c r="AC117" s="66"/>
    </row>
    <row r="118" spans="1:29" hidden="1" x14ac:dyDescent="0.3">
      <c r="A118" s="38">
        <f t="shared" si="11"/>
        <v>108</v>
      </c>
      <c r="B118" s="39" t="s">
        <v>171</v>
      </c>
      <c r="C118" s="40">
        <v>1.659</v>
      </c>
      <c r="D118" s="40">
        <v>1.881</v>
      </c>
      <c r="E118" s="41">
        <v>0.22199999999999998</v>
      </c>
      <c r="F118" s="40" t="s">
        <v>26</v>
      </c>
      <c r="G118" s="42" t="s">
        <v>27</v>
      </c>
      <c r="H118" s="42"/>
      <c r="I118" s="40">
        <v>7</v>
      </c>
      <c r="J118" s="40" t="s">
        <v>31</v>
      </c>
      <c r="K118" s="43">
        <f t="shared" si="6"/>
        <v>1</v>
      </c>
      <c r="L118" s="43" t="s">
        <v>31</v>
      </c>
      <c r="M118" s="43">
        <f t="shared" si="7"/>
        <v>1</v>
      </c>
      <c r="N118" s="43" t="s">
        <v>31</v>
      </c>
      <c r="O118" s="43">
        <f t="shared" si="8"/>
        <v>1</v>
      </c>
      <c r="P118" s="43" t="s">
        <v>31</v>
      </c>
      <c r="Q118" s="43" t="s">
        <v>31</v>
      </c>
      <c r="R118" s="43">
        <f t="shared" si="9"/>
        <v>1</v>
      </c>
      <c r="S118" s="43" t="s">
        <v>31</v>
      </c>
      <c r="T118" s="44">
        <v>44405</v>
      </c>
      <c r="U118" s="43" t="s">
        <v>31</v>
      </c>
      <c r="V118" s="43">
        <f t="shared" si="10"/>
        <v>1</v>
      </c>
      <c r="W118" s="43" t="s">
        <v>31</v>
      </c>
      <c r="X118" s="69" t="s">
        <v>51</v>
      </c>
      <c r="Y118" s="58"/>
      <c r="Z118" s="58"/>
      <c r="AA118" s="43"/>
      <c r="AB118" s="69" t="s">
        <v>51</v>
      </c>
      <c r="AC118" s="70"/>
    </row>
    <row r="119" spans="1:29" ht="28.8" hidden="1" x14ac:dyDescent="0.3">
      <c r="A119" s="38">
        <f t="shared" si="11"/>
        <v>109</v>
      </c>
      <c r="B119" s="55" t="s">
        <v>172</v>
      </c>
      <c r="C119" s="49">
        <v>0.10100000000000001</v>
      </c>
      <c r="D119" s="49">
        <v>0.14099999999999999</v>
      </c>
      <c r="E119" s="50">
        <v>3.999999999999998E-2</v>
      </c>
      <c r="F119" s="49" t="s">
        <v>32</v>
      </c>
      <c r="G119" s="49">
        <v>6</v>
      </c>
      <c r="H119" s="49" t="s">
        <v>33</v>
      </c>
      <c r="I119" s="42" t="s">
        <v>27</v>
      </c>
      <c r="J119" s="42"/>
      <c r="K119" s="51">
        <f t="shared" si="6"/>
        <v>1</v>
      </c>
      <c r="L119" s="51" t="s">
        <v>29</v>
      </c>
      <c r="M119" s="51">
        <f t="shared" si="7"/>
        <v>1</v>
      </c>
      <c r="N119" s="51" t="s">
        <v>31</v>
      </c>
      <c r="O119" s="51">
        <f t="shared" si="8"/>
        <v>1</v>
      </c>
      <c r="P119" s="51" t="s">
        <v>31</v>
      </c>
      <c r="Q119" s="51" t="s">
        <v>31</v>
      </c>
      <c r="R119" s="51">
        <f t="shared" si="9"/>
        <v>1</v>
      </c>
      <c r="S119" s="51" t="s">
        <v>31</v>
      </c>
      <c r="T119" s="52">
        <v>44457</v>
      </c>
      <c r="U119" s="51" t="s">
        <v>29</v>
      </c>
      <c r="V119" s="51">
        <f t="shared" si="10"/>
        <v>1</v>
      </c>
      <c r="W119" s="51" t="s">
        <v>29</v>
      </c>
      <c r="X119" s="65" t="s">
        <v>173</v>
      </c>
      <c r="Y119" s="58"/>
      <c r="Z119" s="58"/>
      <c r="AA119" s="51"/>
      <c r="AB119" s="65" t="s">
        <v>173</v>
      </c>
      <c r="AC119" s="66"/>
    </row>
    <row r="120" spans="1:29" ht="28.8" hidden="1" x14ac:dyDescent="0.3">
      <c r="A120" s="38">
        <f t="shared" si="11"/>
        <v>110</v>
      </c>
      <c r="B120" s="55" t="s">
        <v>172</v>
      </c>
      <c r="C120" s="49">
        <v>0.125</v>
      </c>
      <c r="D120" s="49">
        <v>0.16500000000000001</v>
      </c>
      <c r="E120" s="50">
        <v>4.0000000000000008E-2</v>
      </c>
      <c r="F120" s="49" t="s">
        <v>26</v>
      </c>
      <c r="G120" s="42" t="s">
        <v>27</v>
      </c>
      <c r="H120" s="42"/>
      <c r="I120" s="49">
        <v>5</v>
      </c>
      <c r="J120" s="49" t="s">
        <v>33</v>
      </c>
      <c r="K120" s="51">
        <f t="shared" si="6"/>
        <v>1</v>
      </c>
      <c r="L120" s="51" t="s">
        <v>29</v>
      </c>
      <c r="M120" s="51">
        <f t="shared" si="7"/>
        <v>1</v>
      </c>
      <c r="N120" s="51" t="s">
        <v>29</v>
      </c>
      <c r="O120" s="51">
        <f t="shared" si="8"/>
        <v>1</v>
      </c>
      <c r="P120" s="51" t="s">
        <v>29</v>
      </c>
      <c r="Q120" s="51" t="s">
        <v>29</v>
      </c>
      <c r="R120" s="51">
        <f t="shared" si="9"/>
        <v>1</v>
      </c>
      <c r="S120" s="51" t="s">
        <v>30</v>
      </c>
      <c r="T120" s="52">
        <v>44457</v>
      </c>
      <c r="U120" s="51" t="s">
        <v>29</v>
      </c>
      <c r="V120" s="51">
        <f t="shared" si="10"/>
        <v>1</v>
      </c>
      <c r="W120" s="51" t="s">
        <v>29</v>
      </c>
      <c r="X120" s="65" t="s">
        <v>174</v>
      </c>
      <c r="Y120" s="58"/>
      <c r="Z120" s="58"/>
      <c r="AA120" s="51"/>
      <c r="AB120" s="65" t="s">
        <v>174</v>
      </c>
      <c r="AC120" s="66"/>
    </row>
    <row r="121" spans="1:29" ht="43.2" hidden="1" x14ac:dyDescent="0.3">
      <c r="A121" s="38">
        <f t="shared" si="11"/>
        <v>111</v>
      </c>
      <c r="B121" s="55" t="s">
        <v>172</v>
      </c>
      <c r="C121" s="49">
        <v>0.16600000000000001</v>
      </c>
      <c r="D121" s="49">
        <v>3.1709999999999998</v>
      </c>
      <c r="E121" s="50">
        <v>3.0049999999999999</v>
      </c>
      <c r="F121" s="49" t="s">
        <v>32</v>
      </c>
      <c r="G121" s="49">
        <v>6</v>
      </c>
      <c r="H121" s="49" t="s">
        <v>33</v>
      </c>
      <c r="I121" s="42" t="s">
        <v>27</v>
      </c>
      <c r="J121" s="42"/>
      <c r="K121" s="51">
        <f t="shared" si="6"/>
        <v>1</v>
      </c>
      <c r="L121" s="51" t="s">
        <v>29</v>
      </c>
      <c r="M121" s="51">
        <f t="shared" si="7"/>
        <v>1</v>
      </c>
      <c r="N121" s="51" t="s">
        <v>29</v>
      </c>
      <c r="O121" s="51">
        <f t="shared" si="8"/>
        <v>1</v>
      </c>
      <c r="P121" s="51" t="s">
        <v>29</v>
      </c>
      <c r="Q121" s="51" t="s">
        <v>29</v>
      </c>
      <c r="R121" s="51">
        <f t="shared" si="9"/>
        <v>1</v>
      </c>
      <c r="S121" s="51" t="s">
        <v>30</v>
      </c>
      <c r="T121" s="52">
        <v>44457</v>
      </c>
      <c r="U121" s="51" t="s">
        <v>29</v>
      </c>
      <c r="V121" s="51">
        <f t="shared" si="10"/>
        <v>1</v>
      </c>
      <c r="W121" s="51" t="s">
        <v>29</v>
      </c>
      <c r="X121" s="65" t="s">
        <v>175</v>
      </c>
      <c r="Y121" s="58"/>
      <c r="Z121" s="58"/>
      <c r="AA121" s="51"/>
      <c r="AB121" s="65" t="s">
        <v>175</v>
      </c>
      <c r="AC121" s="66"/>
    </row>
    <row r="122" spans="1:29" hidden="1" x14ac:dyDescent="0.3">
      <c r="A122" s="38">
        <f t="shared" si="11"/>
        <v>112</v>
      </c>
      <c r="B122" s="62" t="s">
        <v>172</v>
      </c>
      <c r="C122" s="63">
        <v>1.1499999999999999</v>
      </c>
      <c r="D122" s="63">
        <v>1.2849999999999999</v>
      </c>
      <c r="E122" s="50">
        <v>0.13500000000000001</v>
      </c>
      <c r="F122" s="64" t="s">
        <v>26</v>
      </c>
      <c r="G122" s="42" t="s">
        <v>27</v>
      </c>
      <c r="H122" s="42"/>
      <c r="I122" s="49">
        <v>6</v>
      </c>
      <c r="J122" s="49" t="s">
        <v>33</v>
      </c>
      <c r="K122" s="51">
        <f t="shared" si="6"/>
        <v>1</v>
      </c>
      <c r="L122" s="51" t="s">
        <v>29</v>
      </c>
      <c r="M122" s="51">
        <f t="shared" si="7"/>
        <v>1</v>
      </c>
      <c r="N122" s="51" t="s">
        <v>31</v>
      </c>
      <c r="O122" s="51">
        <f t="shared" si="8"/>
        <v>1</v>
      </c>
      <c r="P122" s="51" t="s">
        <v>31</v>
      </c>
      <c r="Q122" s="51" t="s">
        <v>31</v>
      </c>
      <c r="R122" s="51">
        <f t="shared" si="9"/>
        <v>1</v>
      </c>
      <c r="S122" s="51" t="s">
        <v>31</v>
      </c>
      <c r="T122" s="52">
        <v>44405</v>
      </c>
      <c r="U122" s="51" t="s">
        <v>29</v>
      </c>
      <c r="V122" s="51">
        <f t="shared" si="10"/>
        <v>1</v>
      </c>
      <c r="W122" s="51" t="s">
        <v>31</v>
      </c>
      <c r="X122" s="65"/>
      <c r="Y122" s="58"/>
      <c r="Z122" s="58"/>
      <c r="AA122" s="51"/>
      <c r="AB122" s="65"/>
      <c r="AC122" s="66"/>
    </row>
    <row r="123" spans="1:29" ht="28.8" hidden="1" x14ac:dyDescent="0.3">
      <c r="A123" s="38">
        <f t="shared" si="11"/>
        <v>113</v>
      </c>
      <c r="B123" s="55" t="s">
        <v>172</v>
      </c>
      <c r="C123" s="49">
        <v>1.645</v>
      </c>
      <c r="D123" s="49">
        <v>4.3150000000000004</v>
      </c>
      <c r="E123" s="50">
        <v>2.6700000000000004</v>
      </c>
      <c r="F123" s="49" t="s">
        <v>26</v>
      </c>
      <c r="G123" s="42" t="s">
        <v>27</v>
      </c>
      <c r="H123" s="42"/>
      <c r="I123" s="49">
        <v>6</v>
      </c>
      <c r="J123" s="49" t="s">
        <v>33</v>
      </c>
      <c r="K123" s="51">
        <f t="shared" si="6"/>
        <v>1</v>
      </c>
      <c r="L123" s="51" t="s">
        <v>29</v>
      </c>
      <c r="M123" s="51">
        <f t="shared" si="7"/>
        <v>1</v>
      </c>
      <c r="N123" s="51" t="s">
        <v>29</v>
      </c>
      <c r="O123" s="51">
        <f t="shared" si="8"/>
        <v>1</v>
      </c>
      <c r="P123" s="51" t="s">
        <v>29</v>
      </c>
      <c r="Q123" s="51" t="s">
        <v>29</v>
      </c>
      <c r="R123" s="51">
        <f t="shared" si="9"/>
        <v>1</v>
      </c>
      <c r="S123" s="51" t="s">
        <v>30</v>
      </c>
      <c r="T123" s="52">
        <v>44405</v>
      </c>
      <c r="U123" s="51" t="s">
        <v>29</v>
      </c>
      <c r="V123" s="51">
        <f t="shared" si="10"/>
        <v>1</v>
      </c>
      <c r="W123" s="51" t="s">
        <v>31</v>
      </c>
      <c r="X123" s="65" t="s">
        <v>176</v>
      </c>
      <c r="Y123" s="58"/>
      <c r="Z123" s="58"/>
      <c r="AA123" s="51"/>
      <c r="AB123" s="65" t="s">
        <v>176</v>
      </c>
      <c r="AC123" s="66"/>
    </row>
    <row r="124" spans="1:29" ht="28.8" hidden="1" x14ac:dyDescent="0.3">
      <c r="A124" s="38">
        <f t="shared" si="11"/>
        <v>114</v>
      </c>
      <c r="B124" s="39" t="s">
        <v>177</v>
      </c>
      <c r="C124" s="40">
        <v>0.29299999999999998</v>
      </c>
      <c r="D124" s="40">
        <v>0.378</v>
      </c>
      <c r="E124" s="41">
        <v>8.500000000000002E-2</v>
      </c>
      <c r="F124" s="40" t="s">
        <v>26</v>
      </c>
      <c r="G124" s="42" t="s">
        <v>27</v>
      </c>
      <c r="H124" s="42"/>
      <c r="I124" s="40">
        <v>5</v>
      </c>
      <c r="J124" s="40" t="s">
        <v>33</v>
      </c>
      <c r="K124" s="43">
        <f t="shared" si="6"/>
        <v>1</v>
      </c>
      <c r="L124" s="43" t="s">
        <v>29</v>
      </c>
      <c r="M124" s="43">
        <f t="shared" si="7"/>
        <v>1</v>
      </c>
      <c r="N124" s="43" t="s">
        <v>29</v>
      </c>
      <c r="O124" s="43">
        <f t="shared" si="8"/>
        <v>1</v>
      </c>
      <c r="P124" s="43" t="s">
        <v>29</v>
      </c>
      <c r="Q124" s="43" t="s">
        <v>31</v>
      </c>
      <c r="R124" s="43">
        <f t="shared" si="9"/>
        <v>1</v>
      </c>
      <c r="S124" s="43" t="s">
        <v>30</v>
      </c>
      <c r="T124" s="44">
        <v>44405</v>
      </c>
      <c r="U124" s="43" t="s">
        <v>29</v>
      </c>
      <c r="V124" s="43">
        <f t="shared" si="10"/>
        <v>1</v>
      </c>
      <c r="W124" s="43" t="s">
        <v>31</v>
      </c>
      <c r="X124" s="69" t="s">
        <v>178</v>
      </c>
      <c r="Y124" s="58"/>
      <c r="Z124" s="58"/>
      <c r="AA124" s="43"/>
      <c r="AB124" s="69" t="s">
        <v>178</v>
      </c>
      <c r="AC124" s="70"/>
    </row>
    <row r="125" spans="1:29" ht="28.8" hidden="1" x14ac:dyDescent="0.3">
      <c r="A125" s="38">
        <f t="shared" si="11"/>
        <v>115</v>
      </c>
      <c r="B125" s="39" t="s">
        <v>177</v>
      </c>
      <c r="C125" s="40">
        <v>0.46800000000000003</v>
      </c>
      <c r="D125" s="40">
        <v>0.90300000000000002</v>
      </c>
      <c r="E125" s="41">
        <v>0.435</v>
      </c>
      <c r="F125" s="40" t="s">
        <v>26</v>
      </c>
      <c r="G125" s="42" t="s">
        <v>27</v>
      </c>
      <c r="H125" s="42"/>
      <c r="I125" s="40">
        <v>7</v>
      </c>
      <c r="J125" s="40" t="s">
        <v>33</v>
      </c>
      <c r="K125" s="43">
        <f t="shared" si="6"/>
        <v>1</v>
      </c>
      <c r="L125" s="43" t="s">
        <v>29</v>
      </c>
      <c r="M125" s="43">
        <f t="shared" si="7"/>
        <v>1</v>
      </c>
      <c r="N125" s="43" t="s">
        <v>29</v>
      </c>
      <c r="O125" s="43">
        <f t="shared" si="8"/>
        <v>1</v>
      </c>
      <c r="P125" s="43" t="s">
        <v>29</v>
      </c>
      <c r="Q125" s="43" t="s">
        <v>29</v>
      </c>
      <c r="R125" s="43">
        <f t="shared" si="9"/>
        <v>1</v>
      </c>
      <c r="S125" s="43" t="s">
        <v>30</v>
      </c>
      <c r="T125" s="44">
        <v>44405</v>
      </c>
      <c r="U125" s="43" t="s">
        <v>29</v>
      </c>
      <c r="V125" s="43">
        <f t="shared" si="10"/>
        <v>1</v>
      </c>
      <c r="W125" s="43" t="s">
        <v>31</v>
      </c>
      <c r="X125" s="69" t="s">
        <v>179</v>
      </c>
      <c r="Y125" s="58"/>
      <c r="Z125" s="58"/>
      <c r="AA125" s="43"/>
      <c r="AB125" s="69" t="s">
        <v>179</v>
      </c>
      <c r="AC125" s="70"/>
    </row>
    <row r="126" spans="1:29" ht="28.8" hidden="1" x14ac:dyDescent="0.3">
      <c r="A126" s="38">
        <f t="shared" si="11"/>
        <v>116</v>
      </c>
      <c r="B126" s="39" t="s">
        <v>177</v>
      </c>
      <c r="C126" s="40">
        <v>2.762</v>
      </c>
      <c r="D126" s="40">
        <v>2.8969999999999998</v>
      </c>
      <c r="E126" s="41">
        <v>0.13499999999999979</v>
      </c>
      <c r="F126" s="40" t="s">
        <v>32</v>
      </c>
      <c r="G126" s="40">
        <v>5</v>
      </c>
      <c r="H126" s="40" t="s">
        <v>28</v>
      </c>
      <c r="I126" s="42" t="s">
        <v>27</v>
      </c>
      <c r="J126" s="42"/>
      <c r="K126" s="43">
        <f t="shared" si="6"/>
        <v>1</v>
      </c>
      <c r="L126" s="43" t="s">
        <v>29</v>
      </c>
      <c r="M126" s="43">
        <f t="shared" si="7"/>
        <v>1</v>
      </c>
      <c r="N126" s="43" t="s">
        <v>29</v>
      </c>
      <c r="O126" s="43">
        <f t="shared" si="8"/>
        <v>1</v>
      </c>
      <c r="P126" s="43" t="s">
        <v>29</v>
      </c>
      <c r="Q126" s="43" t="s">
        <v>29</v>
      </c>
      <c r="R126" s="43">
        <f t="shared" si="9"/>
        <v>1</v>
      </c>
      <c r="S126" s="43" t="s">
        <v>30</v>
      </c>
      <c r="T126" s="44">
        <v>44405</v>
      </c>
      <c r="U126" s="43" t="s">
        <v>29</v>
      </c>
      <c r="V126" s="43">
        <f t="shared" si="10"/>
        <v>1</v>
      </c>
      <c r="W126" s="43" t="s">
        <v>31</v>
      </c>
      <c r="X126" s="69" t="s">
        <v>180</v>
      </c>
      <c r="Y126" s="58"/>
      <c r="Z126" s="58"/>
      <c r="AA126" s="43"/>
      <c r="AB126" s="69" t="s">
        <v>180</v>
      </c>
      <c r="AC126" s="70"/>
    </row>
    <row r="127" spans="1:29" hidden="1" x14ac:dyDescent="0.3">
      <c r="A127" s="38">
        <f t="shared" si="11"/>
        <v>117</v>
      </c>
      <c r="B127" s="55" t="s">
        <v>181</v>
      </c>
      <c r="C127" s="49">
        <v>0.36499999999999999</v>
      </c>
      <c r="D127" s="49">
        <v>0.68</v>
      </c>
      <c r="E127" s="50">
        <v>0.31500000000000006</v>
      </c>
      <c r="F127" s="49" t="s">
        <v>26</v>
      </c>
      <c r="G127" s="42" t="s">
        <v>27</v>
      </c>
      <c r="H127" s="42"/>
      <c r="I127" s="49">
        <v>5</v>
      </c>
      <c r="J127" s="49" t="s">
        <v>28</v>
      </c>
      <c r="K127" s="51">
        <f t="shared" si="6"/>
        <v>1</v>
      </c>
      <c r="L127" s="51" t="s">
        <v>29</v>
      </c>
      <c r="M127" s="51">
        <f t="shared" si="7"/>
        <v>1</v>
      </c>
      <c r="N127" s="51" t="s">
        <v>29</v>
      </c>
      <c r="O127" s="51">
        <f t="shared" si="8"/>
        <v>1</v>
      </c>
      <c r="P127" s="51" t="s">
        <v>29</v>
      </c>
      <c r="Q127" s="51" t="s">
        <v>29</v>
      </c>
      <c r="R127" s="51">
        <f t="shared" si="9"/>
        <v>1</v>
      </c>
      <c r="S127" s="51" t="s">
        <v>30</v>
      </c>
      <c r="T127" s="52">
        <v>44405</v>
      </c>
      <c r="U127" s="51" t="s">
        <v>29</v>
      </c>
      <c r="V127" s="51">
        <f t="shared" si="10"/>
        <v>1</v>
      </c>
      <c r="W127" s="51" t="s">
        <v>31</v>
      </c>
      <c r="X127" s="65" t="s">
        <v>182</v>
      </c>
      <c r="Y127" s="58"/>
      <c r="Z127" s="58"/>
      <c r="AA127" s="51"/>
      <c r="AB127" s="65" t="s">
        <v>182</v>
      </c>
      <c r="AC127" s="66"/>
    </row>
    <row r="128" spans="1:29" hidden="1" x14ac:dyDescent="0.3">
      <c r="A128" s="38">
        <f t="shared" si="11"/>
        <v>118</v>
      </c>
      <c r="B128" s="55" t="s">
        <v>181</v>
      </c>
      <c r="C128" s="49">
        <v>1.4450000000000001</v>
      </c>
      <c r="D128" s="49">
        <v>2.2050000000000001</v>
      </c>
      <c r="E128" s="50">
        <v>0.76</v>
      </c>
      <c r="F128" s="49" t="s">
        <v>26</v>
      </c>
      <c r="G128" s="42" t="s">
        <v>27</v>
      </c>
      <c r="H128" s="42"/>
      <c r="I128" s="49">
        <v>5</v>
      </c>
      <c r="J128" s="49" t="s">
        <v>28</v>
      </c>
      <c r="K128" s="51">
        <f t="shared" si="6"/>
        <v>1</v>
      </c>
      <c r="L128" s="51" t="s">
        <v>29</v>
      </c>
      <c r="M128" s="51">
        <f t="shared" si="7"/>
        <v>1</v>
      </c>
      <c r="N128" s="51" t="s">
        <v>29</v>
      </c>
      <c r="O128" s="51">
        <f t="shared" si="8"/>
        <v>1</v>
      </c>
      <c r="P128" s="51" t="s">
        <v>31</v>
      </c>
      <c r="Q128" s="51" t="s">
        <v>31</v>
      </c>
      <c r="R128" s="51">
        <f t="shared" si="9"/>
        <v>1</v>
      </c>
      <c r="S128" s="51" t="s">
        <v>30</v>
      </c>
      <c r="T128" s="52">
        <v>44405</v>
      </c>
      <c r="U128" s="51" t="s">
        <v>29</v>
      </c>
      <c r="V128" s="51">
        <f t="shared" si="10"/>
        <v>1</v>
      </c>
      <c r="W128" s="51" t="s">
        <v>31</v>
      </c>
      <c r="X128" s="65" t="s">
        <v>183</v>
      </c>
      <c r="Y128" s="58"/>
      <c r="Z128" s="58"/>
      <c r="AA128" s="51"/>
      <c r="AB128" s="65" t="s">
        <v>183</v>
      </c>
      <c r="AC128" s="66"/>
    </row>
    <row r="129" spans="1:29" hidden="1" x14ac:dyDescent="0.3">
      <c r="A129" s="38">
        <f t="shared" si="11"/>
        <v>119</v>
      </c>
      <c r="B129" s="55" t="s">
        <v>181</v>
      </c>
      <c r="C129" s="49">
        <v>2.4249999999999998</v>
      </c>
      <c r="D129" s="49">
        <v>2.63</v>
      </c>
      <c r="E129" s="50">
        <v>0.20500000000000007</v>
      </c>
      <c r="F129" s="49" t="s">
        <v>32</v>
      </c>
      <c r="G129" s="49">
        <v>5</v>
      </c>
      <c r="H129" s="49" t="s">
        <v>34</v>
      </c>
      <c r="I129" s="42" t="s">
        <v>27</v>
      </c>
      <c r="J129" s="42"/>
      <c r="K129" s="51">
        <f t="shared" si="6"/>
        <v>1</v>
      </c>
      <c r="L129" s="51" t="s">
        <v>29</v>
      </c>
      <c r="M129" s="51">
        <f t="shared" si="7"/>
        <v>1</v>
      </c>
      <c r="N129" s="51" t="s">
        <v>29</v>
      </c>
      <c r="O129" s="51">
        <f t="shared" si="8"/>
        <v>1</v>
      </c>
      <c r="P129" s="51" t="s">
        <v>29</v>
      </c>
      <c r="Q129" s="51" t="s">
        <v>29</v>
      </c>
      <c r="R129" s="51">
        <f t="shared" si="9"/>
        <v>1</v>
      </c>
      <c r="S129" s="51" t="s">
        <v>30</v>
      </c>
      <c r="T129" s="52">
        <v>44405</v>
      </c>
      <c r="U129" s="51" t="s">
        <v>29</v>
      </c>
      <c r="V129" s="51">
        <f t="shared" si="10"/>
        <v>1</v>
      </c>
      <c r="W129" s="51" t="s">
        <v>31</v>
      </c>
      <c r="X129" s="65" t="s">
        <v>184</v>
      </c>
      <c r="Y129" s="58"/>
      <c r="Z129" s="58"/>
      <c r="AA129" s="51"/>
      <c r="AB129" s="65" t="s">
        <v>184</v>
      </c>
      <c r="AC129" s="66"/>
    </row>
    <row r="130" spans="1:29" hidden="1" x14ac:dyDescent="0.3">
      <c r="A130" s="38">
        <f t="shared" si="11"/>
        <v>120</v>
      </c>
      <c r="B130" s="55" t="s">
        <v>181</v>
      </c>
      <c r="C130" s="49">
        <v>5.9349999999999996</v>
      </c>
      <c r="D130" s="49">
        <v>6.0549999999999997</v>
      </c>
      <c r="E130" s="50">
        <v>0.12000000000000011</v>
      </c>
      <c r="F130" s="49" t="s">
        <v>26</v>
      </c>
      <c r="G130" s="42" t="s">
        <v>27</v>
      </c>
      <c r="H130" s="42"/>
      <c r="I130" s="49">
        <v>6</v>
      </c>
      <c r="J130" s="49" t="s">
        <v>33</v>
      </c>
      <c r="K130" s="51">
        <f t="shared" si="6"/>
        <v>1</v>
      </c>
      <c r="L130" s="51" t="s">
        <v>29</v>
      </c>
      <c r="M130" s="51">
        <f t="shared" si="7"/>
        <v>1</v>
      </c>
      <c r="N130" s="51" t="s">
        <v>29</v>
      </c>
      <c r="O130" s="51">
        <f t="shared" si="8"/>
        <v>1</v>
      </c>
      <c r="P130" s="51" t="s">
        <v>29</v>
      </c>
      <c r="Q130" s="51" t="s">
        <v>29</v>
      </c>
      <c r="R130" s="51">
        <f t="shared" si="9"/>
        <v>1</v>
      </c>
      <c r="S130" s="51" t="s">
        <v>30</v>
      </c>
      <c r="T130" s="52">
        <v>44405</v>
      </c>
      <c r="U130" s="51" t="s">
        <v>29</v>
      </c>
      <c r="V130" s="51">
        <f t="shared" si="10"/>
        <v>1</v>
      </c>
      <c r="W130" s="51" t="s">
        <v>31</v>
      </c>
      <c r="X130" s="65" t="s">
        <v>185</v>
      </c>
      <c r="Y130" s="58"/>
      <c r="Z130" s="58"/>
      <c r="AA130" s="51"/>
      <c r="AB130" s="65" t="s">
        <v>185</v>
      </c>
      <c r="AC130" s="66"/>
    </row>
    <row r="131" spans="1:29" ht="28.8" hidden="1" x14ac:dyDescent="0.3">
      <c r="A131" s="38">
        <f t="shared" si="11"/>
        <v>121</v>
      </c>
      <c r="B131" s="55" t="s">
        <v>181</v>
      </c>
      <c r="C131" s="49">
        <v>6.0549999999999997</v>
      </c>
      <c r="D131" s="49">
        <v>8.0449999999999999</v>
      </c>
      <c r="E131" s="50">
        <v>1.9900000000000002</v>
      </c>
      <c r="F131" s="49" t="s">
        <v>26</v>
      </c>
      <c r="G131" s="42" t="s">
        <v>27</v>
      </c>
      <c r="H131" s="42"/>
      <c r="I131" s="49">
        <v>7</v>
      </c>
      <c r="J131" s="49" t="s">
        <v>33</v>
      </c>
      <c r="K131" s="51">
        <f t="shared" si="6"/>
        <v>1</v>
      </c>
      <c r="L131" s="51" t="s">
        <v>29</v>
      </c>
      <c r="M131" s="51">
        <f t="shared" si="7"/>
        <v>1</v>
      </c>
      <c r="N131" s="51" t="s">
        <v>29</v>
      </c>
      <c r="O131" s="51">
        <f t="shared" si="8"/>
        <v>1</v>
      </c>
      <c r="P131" s="51" t="s">
        <v>29</v>
      </c>
      <c r="Q131" s="51" t="s">
        <v>29</v>
      </c>
      <c r="R131" s="51">
        <f t="shared" si="9"/>
        <v>1</v>
      </c>
      <c r="S131" s="51" t="s">
        <v>30</v>
      </c>
      <c r="T131" s="52">
        <v>44405</v>
      </c>
      <c r="U131" s="51" t="s">
        <v>29</v>
      </c>
      <c r="V131" s="51">
        <f t="shared" si="10"/>
        <v>1</v>
      </c>
      <c r="W131" s="51" t="s">
        <v>31</v>
      </c>
      <c r="X131" s="65" t="s">
        <v>186</v>
      </c>
      <c r="Y131" s="58"/>
      <c r="Z131" s="58"/>
      <c r="AA131" s="51"/>
      <c r="AB131" s="65" t="s">
        <v>186</v>
      </c>
      <c r="AC131" s="66"/>
    </row>
    <row r="132" spans="1:29" ht="43.2" hidden="1" x14ac:dyDescent="0.3">
      <c r="A132" s="38">
        <f t="shared" si="11"/>
        <v>122</v>
      </c>
      <c r="B132" s="55" t="s">
        <v>181</v>
      </c>
      <c r="C132" s="49">
        <v>9.2799999999999994</v>
      </c>
      <c r="D132" s="49">
        <v>9.3249999999999993</v>
      </c>
      <c r="E132" s="50">
        <v>4.4999999999999929E-2</v>
      </c>
      <c r="F132" s="49" t="s">
        <v>26</v>
      </c>
      <c r="G132" s="42" t="s">
        <v>27</v>
      </c>
      <c r="H132" s="42"/>
      <c r="I132" s="49">
        <v>5</v>
      </c>
      <c r="J132" s="49" t="s">
        <v>33</v>
      </c>
      <c r="K132" s="51">
        <f t="shared" si="6"/>
        <v>1</v>
      </c>
      <c r="L132" s="51" t="s">
        <v>29</v>
      </c>
      <c r="M132" s="51">
        <f t="shared" si="7"/>
        <v>1</v>
      </c>
      <c r="N132" s="51" t="s">
        <v>29</v>
      </c>
      <c r="O132" s="51">
        <f t="shared" si="8"/>
        <v>1</v>
      </c>
      <c r="P132" s="51" t="s">
        <v>29</v>
      </c>
      <c r="Q132" s="51" t="s">
        <v>29</v>
      </c>
      <c r="R132" s="51">
        <f t="shared" si="9"/>
        <v>1</v>
      </c>
      <c r="S132" s="51" t="s">
        <v>30</v>
      </c>
      <c r="T132" s="52">
        <v>44457</v>
      </c>
      <c r="U132" s="51" t="s">
        <v>29</v>
      </c>
      <c r="V132" s="51">
        <f t="shared" si="10"/>
        <v>1</v>
      </c>
      <c r="W132" s="51" t="s">
        <v>29</v>
      </c>
      <c r="X132" s="65" t="s">
        <v>187</v>
      </c>
      <c r="Y132" s="58"/>
      <c r="Z132" s="58"/>
      <c r="AA132" s="51"/>
      <c r="AB132" s="65" t="s">
        <v>187</v>
      </c>
      <c r="AC132" s="66"/>
    </row>
    <row r="133" spans="1:29" ht="43.2" hidden="1" x14ac:dyDescent="0.3">
      <c r="A133" s="38">
        <f t="shared" si="11"/>
        <v>123</v>
      </c>
      <c r="B133" s="55" t="s">
        <v>181</v>
      </c>
      <c r="C133" s="49">
        <v>9.2899999999999991</v>
      </c>
      <c r="D133" s="49">
        <v>9.3450000000000006</v>
      </c>
      <c r="E133" s="50">
        <v>5.5000000000001492E-2</v>
      </c>
      <c r="F133" s="49" t="s">
        <v>32</v>
      </c>
      <c r="G133" s="49">
        <v>6</v>
      </c>
      <c r="H133" s="49" t="s">
        <v>33</v>
      </c>
      <c r="I133" s="42" t="s">
        <v>27</v>
      </c>
      <c r="J133" s="42"/>
      <c r="K133" s="51">
        <f t="shared" si="6"/>
        <v>1</v>
      </c>
      <c r="L133" s="51" t="s">
        <v>29</v>
      </c>
      <c r="M133" s="51">
        <f t="shared" si="7"/>
        <v>1</v>
      </c>
      <c r="N133" s="51" t="s">
        <v>29</v>
      </c>
      <c r="O133" s="51">
        <f t="shared" si="8"/>
        <v>1</v>
      </c>
      <c r="P133" s="51" t="s">
        <v>29</v>
      </c>
      <c r="Q133" s="51" t="s">
        <v>29</v>
      </c>
      <c r="R133" s="51">
        <f t="shared" si="9"/>
        <v>1</v>
      </c>
      <c r="S133" s="51" t="s">
        <v>30</v>
      </c>
      <c r="T133" s="52">
        <v>44457</v>
      </c>
      <c r="U133" s="51" t="s">
        <v>29</v>
      </c>
      <c r="V133" s="51">
        <f t="shared" si="10"/>
        <v>1</v>
      </c>
      <c r="W133" s="51" t="s">
        <v>29</v>
      </c>
      <c r="X133" s="65" t="s">
        <v>187</v>
      </c>
      <c r="Y133" s="58"/>
      <c r="Z133" s="58"/>
      <c r="AA133" s="51"/>
      <c r="AB133" s="65" t="s">
        <v>187</v>
      </c>
      <c r="AC133" s="66"/>
    </row>
    <row r="134" spans="1:29" hidden="1" x14ac:dyDescent="0.3">
      <c r="A134" s="38">
        <f t="shared" si="11"/>
        <v>124</v>
      </c>
      <c r="B134" s="55" t="s">
        <v>181</v>
      </c>
      <c r="C134" s="49">
        <v>10.643000000000001</v>
      </c>
      <c r="D134" s="49">
        <v>11.269</v>
      </c>
      <c r="E134" s="50">
        <v>0.62599999999999945</v>
      </c>
      <c r="F134" s="49" t="s">
        <v>26</v>
      </c>
      <c r="G134" s="42" t="s">
        <v>27</v>
      </c>
      <c r="H134" s="42"/>
      <c r="I134" s="49">
        <v>4</v>
      </c>
      <c r="J134" s="49" t="s">
        <v>31</v>
      </c>
      <c r="K134" s="51">
        <f t="shared" si="6"/>
        <v>0</v>
      </c>
      <c r="L134" s="51" t="s">
        <v>31</v>
      </c>
      <c r="M134" s="51">
        <f t="shared" si="7"/>
        <v>1</v>
      </c>
      <c r="N134" s="51" t="s">
        <v>31</v>
      </c>
      <c r="O134" s="51">
        <f t="shared" si="8"/>
        <v>1</v>
      </c>
      <c r="P134" s="51" t="s">
        <v>31</v>
      </c>
      <c r="Q134" s="51" t="s">
        <v>31</v>
      </c>
      <c r="R134" s="51">
        <f t="shared" si="9"/>
        <v>1</v>
      </c>
      <c r="S134" s="51" t="s">
        <v>31</v>
      </c>
      <c r="T134" s="52">
        <v>44405</v>
      </c>
      <c r="U134" s="51" t="s">
        <v>31</v>
      </c>
      <c r="V134" s="51">
        <f t="shared" si="10"/>
        <v>1</v>
      </c>
      <c r="W134" s="51" t="s">
        <v>31</v>
      </c>
      <c r="X134" s="65" t="s">
        <v>51</v>
      </c>
      <c r="Y134" s="58"/>
      <c r="Z134" s="58"/>
      <c r="AA134" s="51"/>
      <c r="AB134" s="65" t="s">
        <v>51</v>
      </c>
      <c r="AC134" s="66"/>
    </row>
    <row r="135" spans="1:29" hidden="1" x14ac:dyDescent="0.3">
      <c r="A135" s="38">
        <f t="shared" si="11"/>
        <v>125</v>
      </c>
      <c r="B135" s="39" t="s">
        <v>188</v>
      </c>
      <c r="C135" s="40">
        <v>0</v>
      </c>
      <c r="D135" s="40">
        <v>2.0209999999999999</v>
      </c>
      <c r="E135" s="41">
        <v>2.0209999999999999</v>
      </c>
      <c r="F135" s="40" t="s">
        <v>32</v>
      </c>
      <c r="G135" s="40">
        <v>6</v>
      </c>
      <c r="H135" s="40" t="s">
        <v>33</v>
      </c>
      <c r="I135" s="42" t="s">
        <v>27</v>
      </c>
      <c r="J135" s="42"/>
      <c r="K135" s="43">
        <f t="shared" si="6"/>
        <v>1</v>
      </c>
      <c r="L135" s="43" t="s">
        <v>29</v>
      </c>
      <c r="M135" s="43">
        <f t="shared" si="7"/>
        <v>1</v>
      </c>
      <c r="N135" s="43" t="s">
        <v>29</v>
      </c>
      <c r="O135" s="43">
        <f t="shared" si="8"/>
        <v>1</v>
      </c>
      <c r="P135" s="43" t="s">
        <v>29</v>
      </c>
      <c r="Q135" s="43" t="s">
        <v>29</v>
      </c>
      <c r="R135" s="43">
        <f t="shared" si="9"/>
        <v>1</v>
      </c>
      <c r="S135" s="43" t="s">
        <v>30</v>
      </c>
      <c r="T135" s="44">
        <v>44405</v>
      </c>
      <c r="U135" s="43" t="s">
        <v>29</v>
      </c>
      <c r="V135" s="43">
        <f t="shared" si="10"/>
        <v>1</v>
      </c>
      <c r="W135" s="43" t="s">
        <v>31</v>
      </c>
      <c r="X135" s="69" t="s">
        <v>189</v>
      </c>
      <c r="Y135" s="43"/>
      <c r="Z135" s="43"/>
      <c r="AA135" s="43"/>
      <c r="AB135" s="69" t="s">
        <v>189</v>
      </c>
      <c r="AC135" s="70"/>
    </row>
    <row r="136" spans="1:29" ht="28.8" hidden="1" x14ac:dyDescent="0.3">
      <c r="A136" s="38">
        <f t="shared" si="11"/>
        <v>126</v>
      </c>
      <c r="B136" s="55" t="s">
        <v>190</v>
      </c>
      <c r="C136" s="49">
        <v>1.397</v>
      </c>
      <c r="D136" s="49">
        <v>1.6060000000000001</v>
      </c>
      <c r="E136" s="50">
        <v>0.20900000000000007</v>
      </c>
      <c r="F136" s="49" t="s">
        <v>26</v>
      </c>
      <c r="G136" s="42" t="s">
        <v>27</v>
      </c>
      <c r="H136" s="42"/>
      <c r="I136" s="49">
        <v>5</v>
      </c>
      <c r="J136" s="49" t="s">
        <v>33</v>
      </c>
      <c r="K136" s="51">
        <f t="shared" si="6"/>
        <v>1</v>
      </c>
      <c r="L136" s="51" t="s">
        <v>29</v>
      </c>
      <c r="M136" s="51">
        <f t="shared" si="7"/>
        <v>1</v>
      </c>
      <c r="N136" s="51" t="s">
        <v>29</v>
      </c>
      <c r="O136" s="51">
        <f t="shared" si="8"/>
        <v>1</v>
      </c>
      <c r="P136" s="51" t="s">
        <v>29</v>
      </c>
      <c r="Q136" s="51" t="s">
        <v>29</v>
      </c>
      <c r="R136" s="51">
        <f t="shared" si="9"/>
        <v>1</v>
      </c>
      <c r="S136" s="51" t="s">
        <v>30</v>
      </c>
      <c r="T136" s="52">
        <v>44406</v>
      </c>
      <c r="U136" s="51" t="s">
        <v>29</v>
      </c>
      <c r="V136" s="51">
        <f t="shared" si="10"/>
        <v>1</v>
      </c>
      <c r="W136" s="51" t="s">
        <v>31</v>
      </c>
      <c r="X136" s="65" t="s">
        <v>191</v>
      </c>
      <c r="Y136" s="51"/>
      <c r="Z136" s="51"/>
      <c r="AA136" s="51"/>
      <c r="AB136" s="65" t="s">
        <v>191</v>
      </c>
      <c r="AC136" s="66"/>
    </row>
    <row r="137" spans="1:29" ht="43.2" hidden="1" x14ac:dyDescent="0.3">
      <c r="A137" s="38">
        <f t="shared" si="11"/>
        <v>127</v>
      </c>
      <c r="B137" s="55" t="s">
        <v>190</v>
      </c>
      <c r="C137" s="49">
        <v>1.6060000000000001</v>
      </c>
      <c r="D137" s="49">
        <v>1.66</v>
      </c>
      <c r="E137" s="50">
        <v>5.3999999999999826E-2</v>
      </c>
      <c r="F137" s="49" t="s">
        <v>26</v>
      </c>
      <c r="G137" s="42" t="s">
        <v>27</v>
      </c>
      <c r="H137" s="42"/>
      <c r="I137" s="49">
        <v>6</v>
      </c>
      <c r="J137" s="49" t="s">
        <v>33</v>
      </c>
      <c r="K137" s="51">
        <f t="shared" si="6"/>
        <v>1</v>
      </c>
      <c r="L137" s="51" t="s">
        <v>29</v>
      </c>
      <c r="M137" s="51">
        <f t="shared" si="7"/>
        <v>1</v>
      </c>
      <c r="N137" s="51" t="s">
        <v>29</v>
      </c>
      <c r="O137" s="51">
        <f t="shared" si="8"/>
        <v>1</v>
      </c>
      <c r="P137" s="51" t="s">
        <v>31</v>
      </c>
      <c r="Q137" s="51" t="s">
        <v>31</v>
      </c>
      <c r="R137" s="51">
        <f t="shared" si="9"/>
        <v>1</v>
      </c>
      <c r="S137" s="51" t="s">
        <v>31</v>
      </c>
      <c r="T137" s="52">
        <v>44457</v>
      </c>
      <c r="U137" s="51" t="s">
        <v>29</v>
      </c>
      <c r="V137" s="51">
        <f t="shared" si="10"/>
        <v>1</v>
      </c>
      <c r="W137" s="51" t="s">
        <v>29</v>
      </c>
      <c r="X137" s="65" t="s">
        <v>192</v>
      </c>
      <c r="Y137" s="51"/>
      <c r="Z137" s="51"/>
      <c r="AA137" s="51"/>
      <c r="AB137" s="65" t="s">
        <v>192</v>
      </c>
      <c r="AC137" s="66"/>
    </row>
    <row r="138" spans="1:29" ht="28.8" hidden="1" x14ac:dyDescent="0.3">
      <c r="A138" s="38">
        <f t="shared" si="11"/>
        <v>128</v>
      </c>
      <c r="B138" s="55" t="s">
        <v>190</v>
      </c>
      <c r="C138" s="49">
        <v>8.6379999999999999</v>
      </c>
      <c r="D138" s="49">
        <v>8.68</v>
      </c>
      <c r="E138" s="50">
        <v>4.1999999999999815E-2</v>
      </c>
      <c r="F138" s="49" t="s">
        <v>32</v>
      </c>
      <c r="G138" s="49">
        <v>10</v>
      </c>
      <c r="H138" s="49" t="s">
        <v>31</v>
      </c>
      <c r="I138" s="42" t="s">
        <v>27</v>
      </c>
      <c r="J138" s="42"/>
      <c r="K138" s="51">
        <f t="shared" si="6"/>
        <v>1</v>
      </c>
      <c r="L138" s="51" t="s">
        <v>31</v>
      </c>
      <c r="M138" s="51">
        <f t="shared" si="7"/>
        <v>1</v>
      </c>
      <c r="N138" s="51" t="s">
        <v>31</v>
      </c>
      <c r="O138" s="51">
        <f t="shared" si="8"/>
        <v>1</v>
      </c>
      <c r="P138" s="51" t="s">
        <v>31</v>
      </c>
      <c r="Q138" s="51" t="s">
        <v>31</v>
      </c>
      <c r="R138" s="51">
        <f t="shared" si="9"/>
        <v>1</v>
      </c>
      <c r="S138" s="51" t="s">
        <v>31</v>
      </c>
      <c r="T138" s="52">
        <v>44457</v>
      </c>
      <c r="U138" s="51" t="s">
        <v>31</v>
      </c>
      <c r="V138" s="51">
        <f t="shared" si="10"/>
        <v>1</v>
      </c>
      <c r="W138" s="51" t="s">
        <v>31</v>
      </c>
      <c r="X138" s="65" t="s">
        <v>193</v>
      </c>
      <c r="Y138" s="51"/>
      <c r="Z138" s="51"/>
      <c r="AA138" s="51"/>
      <c r="AB138" s="65" t="s">
        <v>193</v>
      </c>
      <c r="AC138" s="66"/>
    </row>
    <row r="139" spans="1:29" ht="57.6" hidden="1" x14ac:dyDescent="0.3">
      <c r="A139" s="38">
        <f t="shared" si="11"/>
        <v>129</v>
      </c>
      <c r="B139" s="55" t="s">
        <v>190</v>
      </c>
      <c r="C139" s="49">
        <v>9</v>
      </c>
      <c r="D139" s="49">
        <v>9.0670000000000002</v>
      </c>
      <c r="E139" s="50">
        <v>6.7000000000000171E-2</v>
      </c>
      <c r="F139" s="49" t="s">
        <v>32</v>
      </c>
      <c r="G139" s="49">
        <v>12</v>
      </c>
      <c r="H139" s="49" t="s">
        <v>31</v>
      </c>
      <c r="I139" s="42" t="s">
        <v>27</v>
      </c>
      <c r="J139" s="42"/>
      <c r="K139" s="51">
        <f t="shared" si="6"/>
        <v>1</v>
      </c>
      <c r="L139" s="51" t="s">
        <v>29</v>
      </c>
      <c r="M139" s="51">
        <f t="shared" si="7"/>
        <v>1</v>
      </c>
      <c r="N139" s="51" t="s">
        <v>29</v>
      </c>
      <c r="O139" s="51">
        <f t="shared" si="8"/>
        <v>1</v>
      </c>
      <c r="P139" s="51" t="s">
        <v>29</v>
      </c>
      <c r="Q139" s="51" t="s">
        <v>29</v>
      </c>
      <c r="R139" s="51">
        <f t="shared" si="9"/>
        <v>1</v>
      </c>
      <c r="S139" s="51" t="s">
        <v>30</v>
      </c>
      <c r="T139" s="52">
        <v>44457</v>
      </c>
      <c r="U139" s="51" t="s">
        <v>29</v>
      </c>
      <c r="V139" s="51">
        <f t="shared" si="10"/>
        <v>1</v>
      </c>
      <c r="W139" s="51" t="s">
        <v>29</v>
      </c>
      <c r="X139" s="65" t="s">
        <v>194</v>
      </c>
      <c r="Y139" s="51"/>
      <c r="Z139" s="51"/>
      <c r="AA139" s="51"/>
      <c r="AB139" s="65" t="s">
        <v>194</v>
      </c>
      <c r="AC139" s="66"/>
    </row>
    <row r="140" spans="1:29" hidden="1" x14ac:dyDescent="0.3">
      <c r="A140" s="38">
        <f t="shared" si="11"/>
        <v>130</v>
      </c>
      <c r="B140" s="55" t="s">
        <v>190</v>
      </c>
      <c r="C140" s="49">
        <v>9.0670000000000002</v>
      </c>
      <c r="D140" s="49">
        <v>9.2080000000000002</v>
      </c>
      <c r="E140" s="50">
        <v>0.14100000000000001</v>
      </c>
      <c r="F140" s="49" t="s">
        <v>32</v>
      </c>
      <c r="G140" s="49">
        <v>12</v>
      </c>
      <c r="H140" s="49" t="s">
        <v>31</v>
      </c>
      <c r="I140" s="42" t="s">
        <v>27</v>
      </c>
      <c r="J140" s="42" t="s">
        <v>195</v>
      </c>
      <c r="K140" s="51">
        <f t="shared" ref="K140:K203" si="12">IF($F140="L",IF(G140&gt;=5,1,0),IF($F140="R",IF($I140&gt;=5,1,0),0))</f>
        <v>1</v>
      </c>
      <c r="L140" s="51" t="s">
        <v>29</v>
      </c>
      <c r="M140" s="51">
        <f t="shared" ref="M140:M203" si="13">IF(L140="Y",1,IF(L140="n/a",1,0))</f>
        <v>1</v>
      </c>
      <c r="N140" s="51" t="s">
        <v>29</v>
      </c>
      <c r="O140" s="51">
        <f t="shared" ref="O140:O203" si="14">IF(N140="Y",1,IF(N140="n/a",1,0))</f>
        <v>1</v>
      </c>
      <c r="P140" s="51" t="s">
        <v>29</v>
      </c>
      <c r="Q140" s="51" t="s">
        <v>29</v>
      </c>
      <c r="R140" s="51">
        <f t="shared" ref="R140:R203" si="15">IF(Q140="Y",1,IF(Q140="n/a",1,0))</f>
        <v>1</v>
      </c>
      <c r="S140" s="51" t="s">
        <v>30</v>
      </c>
      <c r="T140" s="52">
        <v>44457</v>
      </c>
      <c r="U140" s="51" t="s">
        <v>29</v>
      </c>
      <c r="V140" s="51">
        <f t="shared" ref="V140:V203" si="16">IF(U140="Y",1,IF(U140="n/a",1,0))</f>
        <v>1</v>
      </c>
      <c r="W140" s="51" t="s">
        <v>29</v>
      </c>
      <c r="X140" s="65"/>
      <c r="Y140" s="51"/>
      <c r="Z140" s="51"/>
      <c r="AA140" s="51"/>
      <c r="AB140" s="65"/>
      <c r="AC140" s="66"/>
    </row>
    <row r="141" spans="1:29" hidden="1" x14ac:dyDescent="0.3">
      <c r="A141" s="38">
        <f t="shared" ref="A141:A204" si="17">A140+1</f>
        <v>131</v>
      </c>
      <c r="B141" s="55" t="s">
        <v>190</v>
      </c>
      <c r="C141" s="49">
        <v>9.2530000000000001</v>
      </c>
      <c r="D141" s="49">
        <v>9.298</v>
      </c>
      <c r="E141" s="50">
        <v>4.4999999999999929E-2</v>
      </c>
      <c r="F141" s="49" t="s">
        <v>32</v>
      </c>
      <c r="G141" s="49">
        <v>12</v>
      </c>
      <c r="H141" s="49" t="s">
        <v>31</v>
      </c>
      <c r="I141" s="42" t="s">
        <v>27</v>
      </c>
      <c r="J141" s="42"/>
      <c r="K141" s="51">
        <f t="shared" si="12"/>
        <v>1</v>
      </c>
      <c r="L141" s="51" t="s">
        <v>29</v>
      </c>
      <c r="M141" s="51">
        <f t="shared" si="13"/>
        <v>1</v>
      </c>
      <c r="N141" s="51" t="s">
        <v>29</v>
      </c>
      <c r="O141" s="51">
        <f t="shared" si="14"/>
        <v>1</v>
      </c>
      <c r="P141" s="51" t="s">
        <v>29</v>
      </c>
      <c r="Q141" s="51" t="s">
        <v>29</v>
      </c>
      <c r="R141" s="51">
        <f t="shared" si="15"/>
        <v>1</v>
      </c>
      <c r="S141" s="51" t="s">
        <v>30</v>
      </c>
      <c r="T141" s="52">
        <v>44457</v>
      </c>
      <c r="U141" s="51" t="s">
        <v>31</v>
      </c>
      <c r="V141" s="51">
        <f t="shared" si="16"/>
        <v>1</v>
      </c>
      <c r="W141" s="51" t="s">
        <v>29</v>
      </c>
      <c r="X141" s="65"/>
      <c r="Y141" s="51"/>
      <c r="Z141" s="51"/>
      <c r="AA141" s="51"/>
      <c r="AB141" s="65"/>
      <c r="AC141" s="66"/>
    </row>
    <row r="142" spans="1:29" ht="28.8" hidden="1" x14ac:dyDescent="0.3">
      <c r="A142" s="38">
        <f t="shared" si="17"/>
        <v>132</v>
      </c>
      <c r="B142" s="39" t="s">
        <v>196</v>
      </c>
      <c r="C142" s="40">
        <v>0.19700000000000001</v>
      </c>
      <c r="D142" s="40">
        <v>0.314</v>
      </c>
      <c r="E142" s="41">
        <v>0.11699999999999999</v>
      </c>
      <c r="F142" s="40" t="s">
        <v>32</v>
      </c>
      <c r="G142" s="40">
        <v>5</v>
      </c>
      <c r="H142" s="42"/>
      <c r="I142" s="42" t="s">
        <v>27</v>
      </c>
      <c r="J142" s="42" t="s">
        <v>33</v>
      </c>
      <c r="K142" s="43">
        <f t="shared" si="12"/>
        <v>1</v>
      </c>
      <c r="L142" s="43" t="s">
        <v>29</v>
      </c>
      <c r="M142" s="43">
        <f t="shared" si="13"/>
        <v>1</v>
      </c>
      <c r="N142" s="43" t="s">
        <v>29</v>
      </c>
      <c r="O142" s="43">
        <f t="shared" si="14"/>
        <v>1</v>
      </c>
      <c r="P142" s="43" t="s">
        <v>29</v>
      </c>
      <c r="Q142" s="43" t="s">
        <v>29</v>
      </c>
      <c r="R142" s="43">
        <f t="shared" si="15"/>
        <v>1</v>
      </c>
      <c r="S142" s="43" t="s">
        <v>30</v>
      </c>
      <c r="T142" s="44">
        <v>44457</v>
      </c>
      <c r="U142" s="43" t="s">
        <v>29</v>
      </c>
      <c r="V142" s="43">
        <f t="shared" si="16"/>
        <v>1</v>
      </c>
      <c r="W142" s="43" t="s">
        <v>29</v>
      </c>
      <c r="X142" s="69" t="s">
        <v>197</v>
      </c>
      <c r="Y142" s="43"/>
      <c r="Z142" s="43"/>
      <c r="AA142" s="43"/>
      <c r="AB142" s="69" t="s">
        <v>197</v>
      </c>
      <c r="AC142" s="70"/>
    </row>
    <row r="143" spans="1:29" ht="28.8" hidden="1" x14ac:dyDescent="0.3">
      <c r="A143" s="38">
        <f t="shared" si="17"/>
        <v>133</v>
      </c>
      <c r="B143" s="39" t="s">
        <v>196</v>
      </c>
      <c r="C143" s="40">
        <v>0.26400000000000001</v>
      </c>
      <c r="D143" s="40">
        <v>0.78</v>
      </c>
      <c r="E143" s="41">
        <v>0.51600000000000001</v>
      </c>
      <c r="F143" s="40" t="s">
        <v>26</v>
      </c>
      <c r="G143" s="42" t="s">
        <v>27</v>
      </c>
      <c r="H143" s="42"/>
      <c r="I143" s="40">
        <v>10</v>
      </c>
      <c r="J143" s="40" t="s">
        <v>33</v>
      </c>
      <c r="K143" s="43">
        <f t="shared" si="12"/>
        <v>1</v>
      </c>
      <c r="L143" s="43" t="s">
        <v>29</v>
      </c>
      <c r="M143" s="43">
        <f t="shared" si="13"/>
        <v>1</v>
      </c>
      <c r="N143" s="43" t="s">
        <v>29</v>
      </c>
      <c r="O143" s="43">
        <f t="shared" si="14"/>
        <v>1</v>
      </c>
      <c r="P143" s="43" t="s">
        <v>29</v>
      </c>
      <c r="Q143" s="43" t="s">
        <v>29</v>
      </c>
      <c r="R143" s="43">
        <f t="shared" si="15"/>
        <v>1</v>
      </c>
      <c r="S143" s="43" t="s">
        <v>30</v>
      </c>
      <c r="T143" s="44">
        <v>44457</v>
      </c>
      <c r="U143" s="43" t="s">
        <v>29</v>
      </c>
      <c r="V143" s="43">
        <f t="shared" si="16"/>
        <v>1</v>
      </c>
      <c r="W143" s="43" t="s">
        <v>29</v>
      </c>
      <c r="X143" s="69" t="s">
        <v>198</v>
      </c>
      <c r="Y143" s="43"/>
      <c r="Z143" s="43"/>
      <c r="AA143" s="43"/>
      <c r="AB143" s="69" t="s">
        <v>198</v>
      </c>
      <c r="AC143" s="70"/>
    </row>
    <row r="144" spans="1:29" ht="28.8" hidden="1" x14ac:dyDescent="0.3">
      <c r="A144" s="38">
        <f t="shared" si="17"/>
        <v>134</v>
      </c>
      <c r="B144" s="39" t="s">
        <v>196</v>
      </c>
      <c r="C144" s="40">
        <v>1.758</v>
      </c>
      <c r="D144" s="40">
        <v>1.877</v>
      </c>
      <c r="E144" s="41">
        <v>0.11899999999999999</v>
      </c>
      <c r="F144" s="40" t="s">
        <v>32</v>
      </c>
      <c r="G144" s="40">
        <v>10</v>
      </c>
      <c r="H144" s="40" t="s">
        <v>31</v>
      </c>
      <c r="I144" s="42" t="s">
        <v>27</v>
      </c>
      <c r="J144" s="42"/>
      <c r="K144" s="43">
        <f t="shared" si="12"/>
        <v>1</v>
      </c>
      <c r="L144" s="43" t="s">
        <v>31</v>
      </c>
      <c r="M144" s="43">
        <f t="shared" si="13"/>
        <v>1</v>
      </c>
      <c r="N144" s="43" t="s">
        <v>31</v>
      </c>
      <c r="O144" s="43">
        <f t="shared" si="14"/>
        <v>1</v>
      </c>
      <c r="P144" s="43" t="s">
        <v>31</v>
      </c>
      <c r="Q144" s="43" t="s">
        <v>31</v>
      </c>
      <c r="R144" s="43">
        <f t="shared" si="15"/>
        <v>1</v>
      </c>
      <c r="S144" s="43" t="s">
        <v>31</v>
      </c>
      <c r="T144" s="44">
        <v>44406</v>
      </c>
      <c r="U144" s="43" t="s">
        <v>31</v>
      </c>
      <c r="V144" s="43">
        <f t="shared" si="16"/>
        <v>1</v>
      </c>
      <c r="W144" s="43" t="s">
        <v>31</v>
      </c>
      <c r="X144" s="69" t="s">
        <v>199</v>
      </c>
      <c r="Y144" s="43"/>
      <c r="Z144" s="43"/>
      <c r="AA144" s="43"/>
      <c r="AB144" s="69" t="s">
        <v>199</v>
      </c>
      <c r="AC144" s="70"/>
    </row>
    <row r="145" spans="1:29" ht="28.8" hidden="1" x14ac:dyDescent="0.3">
      <c r="A145" s="38">
        <f t="shared" si="17"/>
        <v>135</v>
      </c>
      <c r="B145" s="39" t="s">
        <v>196</v>
      </c>
      <c r="C145" s="40">
        <v>2.351</v>
      </c>
      <c r="D145" s="40">
        <v>3.0059999999999998</v>
      </c>
      <c r="E145" s="41">
        <v>0.6549999999999998</v>
      </c>
      <c r="F145" s="40" t="s">
        <v>32</v>
      </c>
      <c r="G145" s="40">
        <v>8</v>
      </c>
      <c r="H145" s="40" t="s">
        <v>31</v>
      </c>
      <c r="I145" s="42" t="s">
        <v>27</v>
      </c>
      <c r="J145" s="42"/>
      <c r="K145" s="43">
        <f t="shared" si="12"/>
        <v>1</v>
      </c>
      <c r="L145" s="43" t="s">
        <v>31</v>
      </c>
      <c r="M145" s="43">
        <f t="shared" si="13"/>
        <v>1</v>
      </c>
      <c r="N145" s="43" t="s">
        <v>31</v>
      </c>
      <c r="O145" s="43">
        <f t="shared" si="14"/>
        <v>1</v>
      </c>
      <c r="P145" s="43" t="s">
        <v>31</v>
      </c>
      <c r="Q145" s="43" t="s">
        <v>31</v>
      </c>
      <c r="R145" s="43">
        <f t="shared" si="15"/>
        <v>1</v>
      </c>
      <c r="S145" s="43" t="s">
        <v>31</v>
      </c>
      <c r="T145" s="44">
        <v>44406</v>
      </c>
      <c r="U145" s="43" t="s">
        <v>31</v>
      </c>
      <c r="V145" s="43">
        <f t="shared" si="16"/>
        <v>1</v>
      </c>
      <c r="W145" s="43" t="s">
        <v>31</v>
      </c>
      <c r="X145" s="69" t="s">
        <v>199</v>
      </c>
      <c r="Y145" s="43"/>
      <c r="Z145" s="43"/>
      <c r="AA145" s="43"/>
      <c r="AB145" s="69" t="s">
        <v>199</v>
      </c>
      <c r="AC145" s="70"/>
    </row>
    <row r="146" spans="1:29" hidden="1" x14ac:dyDescent="0.3">
      <c r="A146" s="38">
        <f t="shared" si="17"/>
        <v>136</v>
      </c>
      <c r="B146" s="55" t="s">
        <v>200</v>
      </c>
      <c r="C146" s="49">
        <v>0</v>
      </c>
      <c r="D146" s="49">
        <v>0.23699999999999999</v>
      </c>
      <c r="E146" s="50">
        <v>0.23699999999999999</v>
      </c>
      <c r="F146" s="49" t="s">
        <v>26</v>
      </c>
      <c r="G146" s="42" t="s">
        <v>27</v>
      </c>
      <c r="H146" s="42"/>
      <c r="I146" s="49">
        <v>15</v>
      </c>
      <c r="J146" s="49" t="s">
        <v>33</v>
      </c>
      <c r="K146" s="51">
        <f t="shared" si="12"/>
        <v>1</v>
      </c>
      <c r="L146" s="51" t="s">
        <v>29</v>
      </c>
      <c r="M146" s="51">
        <f t="shared" si="13"/>
        <v>1</v>
      </c>
      <c r="N146" s="51" t="s">
        <v>29</v>
      </c>
      <c r="O146" s="51">
        <f t="shared" si="14"/>
        <v>1</v>
      </c>
      <c r="P146" s="51" t="s">
        <v>29</v>
      </c>
      <c r="Q146" s="51" t="s">
        <v>29</v>
      </c>
      <c r="R146" s="51">
        <f t="shared" si="15"/>
        <v>1</v>
      </c>
      <c r="S146" s="51" t="s">
        <v>30</v>
      </c>
      <c r="T146" s="52">
        <v>44457</v>
      </c>
      <c r="U146" s="51" t="s">
        <v>29</v>
      </c>
      <c r="V146" s="51">
        <f t="shared" si="16"/>
        <v>1</v>
      </c>
      <c r="W146" s="51" t="s">
        <v>29</v>
      </c>
      <c r="X146" s="65" t="s">
        <v>201</v>
      </c>
      <c r="Y146" s="51"/>
      <c r="Z146" s="51"/>
      <c r="AA146" s="51"/>
      <c r="AB146" s="65" t="s">
        <v>201</v>
      </c>
      <c r="AC146" s="66"/>
    </row>
    <row r="147" spans="1:29" hidden="1" x14ac:dyDescent="0.3">
      <c r="A147" s="38">
        <f t="shared" si="17"/>
        <v>137</v>
      </c>
      <c r="B147" s="55" t="s">
        <v>200</v>
      </c>
      <c r="C147" s="49">
        <v>1.101</v>
      </c>
      <c r="D147" s="49">
        <v>1.2010000000000001</v>
      </c>
      <c r="E147" s="50">
        <v>0.10000000000000009</v>
      </c>
      <c r="F147" s="49" t="s">
        <v>32</v>
      </c>
      <c r="G147" s="49">
        <v>5</v>
      </c>
      <c r="H147" s="49" t="s">
        <v>33</v>
      </c>
      <c r="I147" s="42" t="s">
        <v>27</v>
      </c>
      <c r="J147" s="42"/>
      <c r="K147" s="51">
        <f t="shared" si="12"/>
        <v>1</v>
      </c>
      <c r="L147" s="51" t="s">
        <v>29</v>
      </c>
      <c r="M147" s="51">
        <f t="shared" si="13"/>
        <v>1</v>
      </c>
      <c r="N147" s="51" t="s">
        <v>29</v>
      </c>
      <c r="O147" s="51">
        <f t="shared" si="14"/>
        <v>1</v>
      </c>
      <c r="P147" s="51" t="s">
        <v>31</v>
      </c>
      <c r="Q147" s="51" t="s">
        <v>31</v>
      </c>
      <c r="R147" s="51">
        <f t="shared" si="15"/>
        <v>1</v>
      </c>
      <c r="S147" s="51" t="s">
        <v>31</v>
      </c>
      <c r="T147" s="52">
        <v>44406</v>
      </c>
      <c r="U147" s="51" t="s">
        <v>29</v>
      </c>
      <c r="V147" s="51">
        <f t="shared" si="16"/>
        <v>1</v>
      </c>
      <c r="W147" s="51" t="s">
        <v>31</v>
      </c>
      <c r="X147" s="65" t="s">
        <v>202</v>
      </c>
      <c r="Y147" s="51"/>
      <c r="Z147" s="51"/>
      <c r="AA147" s="51"/>
      <c r="AB147" s="65" t="s">
        <v>202</v>
      </c>
      <c r="AC147" s="66"/>
    </row>
    <row r="148" spans="1:29" ht="43.2" hidden="1" x14ac:dyDescent="0.3">
      <c r="A148" s="38">
        <f t="shared" si="17"/>
        <v>138</v>
      </c>
      <c r="B148" s="55" t="s">
        <v>200</v>
      </c>
      <c r="C148" s="49">
        <v>1.2010000000000001</v>
      </c>
      <c r="D148" s="49">
        <v>1.377</v>
      </c>
      <c r="E148" s="50">
        <v>0.17599999999999993</v>
      </c>
      <c r="F148" s="49" t="s">
        <v>32</v>
      </c>
      <c r="G148" s="49">
        <v>5</v>
      </c>
      <c r="H148" s="49" t="s">
        <v>33</v>
      </c>
      <c r="I148" s="42" t="s">
        <v>27</v>
      </c>
      <c r="J148" s="42"/>
      <c r="K148" s="51">
        <f t="shared" si="12"/>
        <v>1</v>
      </c>
      <c r="L148" s="51" t="s">
        <v>29</v>
      </c>
      <c r="M148" s="51">
        <f t="shared" si="13"/>
        <v>1</v>
      </c>
      <c r="N148" s="51" t="s">
        <v>29</v>
      </c>
      <c r="O148" s="51">
        <f t="shared" si="14"/>
        <v>1</v>
      </c>
      <c r="P148" s="51" t="s">
        <v>29</v>
      </c>
      <c r="Q148" s="51" t="s">
        <v>29</v>
      </c>
      <c r="R148" s="51">
        <f t="shared" si="15"/>
        <v>1</v>
      </c>
      <c r="S148" s="51" t="s">
        <v>30</v>
      </c>
      <c r="T148" s="52">
        <v>44457</v>
      </c>
      <c r="U148" s="51" t="s">
        <v>29</v>
      </c>
      <c r="V148" s="51">
        <f t="shared" si="16"/>
        <v>1</v>
      </c>
      <c r="W148" s="51" t="s">
        <v>29</v>
      </c>
      <c r="X148" s="65" t="s">
        <v>203</v>
      </c>
      <c r="Y148" s="51"/>
      <c r="Z148" s="51"/>
      <c r="AA148" s="51"/>
      <c r="AB148" s="65" t="s">
        <v>203</v>
      </c>
      <c r="AC148" s="66"/>
    </row>
    <row r="149" spans="1:29" ht="28.8" hidden="1" x14ac:dyDescent="0.3">
      <c r="A149" s="38">
        <f t="shared" si="17"/>
        <v>139</v>
      </c>
      <c r="B149" s="39" t="s">
        <v>204</v>
      </c>
      <c r="C149" s="40">
        <v>1.7999999999999999E-2</v>
      </c>
      <c r="D149" s="40">
        <v>0.113</v>
      </c>
      <c r="E149" s="41">
        <v>9.5000000000000001E-2</v>
      </c>
      <c r="F149" s="40" t="s">
        <v>32</v>
      </c>
      <c r="G149" s="40">
        <v>22</v>
      </c>
      <c r="H149" s="40" t="s">
        <v>33</v>
      </c>
      <c r="I149" s="42" t="s">
        <v>27</v>
      </c>
      <c r="J149" s="42"/>
      <c r="K149" s="43">
        <f t="shared" si="12"/>
        <v>1</v>
      </c>
      <c r="L149" s="43" t="s">
        <v>29</v>
      </c>
      <c r="M149" s="43">
        <f t="shared" si="13"/>
        <v>1</v>
      </c>
      <c r="N149" s="43" t="s">
        <v>29</v>
      </c>
      <c r="O149" s="43">
        <f t="shared" si="14"/>
        <v>1</v>
      </c>
      <c r="P149" s="43" t="s">
        <v>29</v>
      </c>
      <c r="Q149" s="43" t="s">
        <v>29</v>
      </c>
      <c r="R149" s="43">
        <f t="shared" si="15"/>
        <v>1</v>
      </c>
      <c r="S149" s="43" t="s">
        <v>30</v>
      </c>
      <c r="T149" s="44">
        <v>44406</v>
      </c>
      <c r="U149" s="43" t="s">
        <v>29</v>
      </c>
      <c r="V149" s="43">
        <f t="shared" si="16"/>
        <v>1</v>
      </c>
      <c r="W149" s="43" t="s">
        <v>31</v>
      </c>
      <c r="X149" s="69" t="s">
        <v>205</v>
      </c>
      <c r="Y149" s="43"/>
      <c r="Z149" s="43"/>
      <c r="AA149" s="43"/>
      <c r="AB149" s="69" t="s">
        <v>205</v>
      </c>
      <c r="AC149" s="70"/>
    </row>
    <row r="150" spans="1:29" ht="43.2" hidden="1" x14ac:dyDescent="0.3">
      <c r="A150" s="38">
        <f t="shared" si="17"/>
        <v>140</v>
      </c>
      <c r="B150" s="39" t="s">
        <v>204</v>
      </c>
      <c r="C150" s="40">
        <v>0.113</v>
      </c>
      <c r="D150" s="40">
        <v>0.13800000000000001</v>
      </c>
      <c r="E150" s="41">
        <v>2.5000000000000008E-2</v>
      </c>
      <c r="F150" s="40" t="s">
        <v>26</v>
      </c>
      <c r="G150" s="42" t="s">
        <v>27</v>
      </c>
      <c r="H150" s="42"/>
      <c r="I150" s="40">
        <v>22</v>
      </c>
      <c r="J150" s="40" t="s">
        <v>33</v>
      </c>
      <c r="K150" s="43">
        <f t="shared" si="12"/>
        <v>1</v>
      </c>
      <c r="L150" s="43" t="s">
        <v>29</v>
      </c>
      <c r="M150" s="43">
        <f t="shared" si="13"/>
        <v>1</v>
      </c>
      <c r="N150" s="43" t="s">
        <v>29</v>
      </c>
      <c r="O150" s="43">
        <f t="shared" si="14"/>
        <v>1</v>
      </c>
      <c r="P150" s="43" t="s">
        <v>29</v>
      </c>
      <c r="Q150" s="43" t="s">
        <v>29</v>
      </c>
      <c r="R150" s="43">
        <f t="shared" si="15"/>
        <v>1</v>
      </c>
      <c r="S150" s="43" t="s">
        <v>30</v>
      </c>
      <c r="T150" s="44">
        <v>44406</v>
      </c>
      <c r="U150" s="43" t="s">
        <v>29</v>
      </c>
      <c r="V150" s="43">
        <f t="shared" si="16"/>
        <v>1</v>
      </c>
      <c r="W150" s="43" t="s">
        <v>31</v>
      </c>
      <c r="X150" s="69" t="s">
        <v>206</v>
      </c>
      <c r="Y150" s="43"/>
      <c r="Z150" s="43"/>
      <c r="AA150" s="43"/>
      <c r="AB150" s="69" t="s">
        <v>206</v>
      </c>
      <c r="AC150" s="70"/>
    </row>
    <row r="151" spans="1:29" ht="28.8" hidden="1" x14ac:dyDescent="0.3">
      <c r="A151" s="38">
        <f t="shared" si="17"/>
        <v>141</v>
      </c>
      <c r="B151" s="73" t="s">
        <v>204</v>
      </c>
      <c r="C151" s="74">
        <v>0.26700000000000002</v>
      </c>
      <c r="D151" s="74">
        <v>0.35899999999999999</v>
      </c>
      <c r="E151" s="41">
        <v>9.1999999999999971E-2</v>
      </c>
      <c r="F151" s="75" t="s">
        <v>32</v>
      </c>
      <c r="G151" s="40">
        <v>22</v>
      </c>
      <c r="H151" s="40" t="s">
        <v>33</v>
      </c>
      <c r="I151" s="42" t="s">
        <v>27</v>
      </c>
      <c r="J151" s="42"/>
      <c r="K151" s="43">
        <f t="shared" si="12"/>
        <v>1</v>
      </c>
      <c r="L151" s="43" t="s">
        <v>29</v>
      </c>
      <c r="M151" s="43">
        <f t="shared" si="13"/>
        <v>1</v>
      </c>
      <c r="N151" s="43" t="s">
        <v>29</v>
      </c>
      <c r="O151" s="43">
        <f t="shared" si="14"/>
        <v>1</v>
      </c>
      <c r="P151" s="43" t="s">
        <v>29</v>
      </c>
      <c r="Q151" s="43" t="s">
        <v>29</v>
      </c>
      <c r="R151" s="43">
        <f t="shared" si="15"/>
        <v>1</v>
      </c>
      <c r="S151" s="43" t="s">
        <v>30</v>
      </c>
      <c r="T151" s="44">
        <v>44406</v>
      </c>
      <c r="U151" s="43" t="s">
        <v>29</v>
      </c>
      <c r="V151" s="43">
        <f t="shared" si="16"/>
        <v>1</v>
      </c>
      <c r="W151" s="43" t="s">
        <v>31</v>
      </c>
      <c r="X151" s="69" t="s">
        <v>207</v>
      </c>
      <c r="Y151" s="43"/>
      <c r="Z151" s="43"/>
      <c r="AA151" s="43"/>
      <c r="AB151" s="69" t="s">
        <v>207</v>
      </c>
      <c r="AC151" s="70"/>
    </row>
    <row r="152" spans="1:29" hidden="1" x14ac:dyDescent="0.3">
      <c r="A152" s="38">
        <f t="shared" si="17"/>
        <v>142</v>
      </c>
      <c r="B152" s="39" t="s">
        <v>204</v>
      </c>
      <c r="C152" s="40">
        <v>0.77200000000000002</v>
      </c>
      <c r="D152" s="40">
        <v>0.877</v>
      </c>
      <c r="E152" s="41">
        <v>0.10499999999999998</v>
      </c>
      <c r="F152" s="40" t="s">
        <v>32</v>
      </c>
      <c r="G152" s="40">
        <v>5</v>
      </c>
      <c r="H152" s="40" t="s">
        <v>33</v>
      </c>
      <c r="I152" s="42" t="s">
        <v>27</v>
      </c>
      <c r="J152" s="42"/>
      <c r="K152" s="43">
        <f t="shared" si="12"/>
        <v>1</v>
      </c>
      <c r="L152" s="43" t="s">
        <v>29</v>
      </c>
      <c r="M152" s="43">
        <f t="shared" si="13"/>
        <v>1</v>
      </c>
      <c r="N152" s="43" t="s">
        <v>29</v>
      </c>
      <c r="O152" s="43">
        <f t="shared" si="14"/>
        <v>1</v>
      </c>
      <c r="P152" s="43" t="s">
        <v>29</v>
      </c>
      <c r="Q152" s="43" t="s">
        <v>29</v>
      </c>
      <c r="R152" s="43">
        <f t="shared" si="15"/>
        <v>1</v>
      </c>
      <c r="S152" s="43" t="s">
        <v>30</v>
      </c>
      <c r="T152" s="44">
        <v>44406</v>
      </c>
      <c r="U152" s="43" t="s">
        <v>29</v>
      </c>
      <c r="V152" s="43">
        <f t="shared" si="16"/>
        <v>1</v>
      </c>
      <c r="W152" s="43" t="s">
        <v>31</v>
      </c>
      <c r="X152" s="69" t="s">
        <v>208</v>
      </c>
      <c r="Y152" s="43"/>
      <c r="Z152" s="43"/>
      <c r="AA152" s="43"/>
      <c r="AB152" s="69" t="s">
        <v>208</v>
      </c>
      <c r="AC152" s="70"/>
    </row>
    <row r="153" spans="1:29" ht="28.8" hidden="1" x14ac:dyDescent="0.3">
      <c r="A153" s="38">
        <f t="shared" si="17"/>
        <v>143</v>
      </c>
      <c r="B153" s="39" t="s">
        <v>204</v>
      </c>
      <c r="C153" s="40">
        <v>2.6749999999999998</v>
      </c>
      <c r="D153" s="40">
        <v>3.0419999999999998</v>
      </c>
      <c r="E153" s="41">
        <v>0.36699999999999999</v>
      </c>
      <c r="F153" s="40" t="s">
        <v>32</v>
      </c>
      <c r="G153" s="40">
        <v>8</v>
      </c>
      <c r="H153" s="40" t="s">
        <v>33</v>
      </c>
      <c r="I153" s="42" t="s">
        <v>27</v>
      </c>
      <c r="J153" s="42"/>
      <c r="K153" s="43">
        <f t="shared" si="12"/>
        <v>1</v>
      </c>
      <c r="L153" s="43" t="s">
        <v>29</v>
      </c>
      <c r="M153" s="43">
        <f t="shared" si="13"/>
        <v>1</v>
      </c>
      <c r="N153" s="43" t="s">
        <v>29</v>
      </c>
      <c r="O153" s="43">
        <f t="shared" si="14"/>
        <v>1</v>
      </c>
      <c r="P153" s="43" t="s">
        <v>29</v>
      </c>
      <c r="Q153" s="43" t="s">
        <v>29</v>
      </c>
      <c r="R153" s="43">
        <f t="shared" si="15"/>
        <v>1</v>
      </c>
      <c r="S153" s="43" t="s">
        <v>30</v>
      </c>
      <c r="T153" s="44">
        <v>44406</v>
      </c>
      <c r="U153" s="43" t="s">
        <v>29</v>
      </c>
      <c r="V153" s="43">
        <f t="shared" si="16"/>
        <v>1</v>
      </c>
      <c r="W153" s="43" t="s">
        <v>31</v>
      </c>
      <c r="X153" s="69" t="s">
        <v>209</v>
      </c>
      <c r="Y153" s="43"/>
      <c r="Z153" s="43"/>
      <c r="AA153" s="43"/>
      <c r="AB153" s="69" t="s">
        <v>209</v>
      </c>
      <c r="AC153" s="70"/>
    </row>
    <row r="154" spans="1:29" hidden="1" x14ac:dyDescent="0.3">
      <c r="A154" s="38">
        <f t="shared" si="17"/>
        <v>144</v>
      </c>
      <c r="B154" s="39" t="s">
        <v>204</v>
      </c>
      <c r="C154" s="40">
        <v>3.04</v>
      </c>
      <c r="D154" s="40">
        <v>3.448</v>
      </c>
      <c r="E154" s="41">
        <v>0.40799999999999992</v>
      </c>
      <c r="F154" s="40" t="s">
        <v>26</v>
      </c>
      <c r="G154" s="42" t="s">
        <v>27</v>
      </c>
      <c r="H154" s="42"/>
      <c r="I154" s="40">
        <v>5</v>
      </c>
      <c r="J154" s="40" t="s">
        <v>28</v>
      </c>
      <c r="K154" s="43">
        <f t="shared" si="12"/>
        <v>1</v>
      </c>
      <c r="L154" s="43" t="s">
        <v>29</v>
      </c>
      <c r="M154" s="43">
        <f t="shared" si="13"/>
        <v>1</v>
      </c>
      <c r="N154" s="43" t="s">
        <v>29</v>
      </c>
      <c r="O154" s="43">
        <f t="shared" si="14"/>
        <v>1</v>
      </c>
      <c r="P154" s="43" t="s">
        <v>29</v>
      </c>
      <c r="Q154" s="43" t="s">
        <v>29</v>
      </c>
      <c r="R154" s="43">
        <f t="shared" si="15"/>
        <v>1</v>
      </c>
      <c r="S154" s="43" t="s">
        <v>29</v>
      </c>
      <c r="T154" s="44">
        <v>44406</v>
      </c>
      <c r="U154" s="43" t="s">
        <v>29</v>
      </c>
      <c r="V154" s="43">
        <f t="shared" si="16"/>
        <v>1</v>
      </c>
      <c r="W154" s="43" t="s">
        <v>31</v>
      </c>
      <c r="X154" s="69" t="s">
        <v>210</v>
      </c>
      <c r="Y154" s="43"/>
      <c r="Z154" s="43"/>
      <c r="AA154" s="43"/>
      <c r="AB154" s="69" t="s">
        <v>210</v>
      </c>
      <c r="AC154" s="70"/>
    </row>
    <row r="155" spans="1:29" ht="28.8" hidden="1" x14ac:dyDescent="0.3">
      <c r="A155" s="38">
        <f t="shared" si="17"/>
        <v>145</v>
      </c>
      <c r="B155" s="39" t="s">
        <v>204</v>
      </c>
      <c r="C155" s="40">
        <v>4.2320000000000002</v>
      </c>
      <c r="D155" s="40">
        <v>4.3230000000000004</v>
      </c>
      <c r="E155" s="41">
        <v>9.1000000000000192E-2</v>
      </c>
      <c r="F155" s="40" t="s">
        <v>26</v>
      </c>
      <c r="G155" s="42" t="s">
        <v>27</v>
      </c>
      <c r="H155" s="42"/>
      <c r="I155" s="40">
        <v>5</v>
      </c>
      <c r="J155" s="40" t="s">
        <v>33</v>
      </c>
      <c r="K155" s="43">
        <f t="shared" si="12"/>
        <v>1</v>
      </c>
      <c r="L155" s="43" t="s">
        <v>29</v>
      </c>
      <c r="M155" s="43">
        <f t="shared" si="13"/>
        <v>1</v>
      </c>
      <c r="N155" s="43" t="s">
        <v>29</v>
      </c>
      <c r="O155" s="43">
        <f t="shared" si="14"/>
        <v>1</v>
      </c>
      <c r="P155" s="43" t="s">
        <v>29</v>
      </c>
      <c r="Q155" s="43" t="s">
        <v>29</v>
      </c>
      <c r="R155" s="43">
        <f t="shared" si="15"/>
        <v>1</v>
      </c>
      <c r="S155" s="43" t="s">
        <v>30</v>
      </c>
      <c r="T155" s="44">
        <v>44406</v>
      </c>
      <c r="U155" s="43" t="s">
        <v>29</v>
      </c>
      <c r="V155" s="43">
        <f t="shared" si="16"/>
        <v>1</v>
      </c>
      <c r="W155" s="43" t="s">
        <v>31</v>
      </c>
      <c r="X155" s="69" t="s">
        <v>211</v>
      </c>
      <c r="Y155" s="43"/>
      <c r="Z155" s="43"/>
      <c r="AA155" s="43"/>
      <c r="AB155" s="69" t="s">
        <v>211</v>
      </c>
      <c r="AC155" s="70"/>
    </row>
    <row r="156" spans="1:29" hidden="1" x14ac:dyDescent="0.3">
      <c r="A156" s="38">
        <f t="shared" si="17"/>
        <v>146</v>
      </c>
      <c r="B156" s="39" t="s">
        <v>204</v>
      </c>
      <c r="C156" s="40">
        <v>4.3230000000000004</v>
      </c>
      <c r="D156" s="40">
        <v>4.5140000000000002</v>
      </c>
      <c r="E156" s="41">
        <v>0.19099999999999984</v>
      </c>
      <c r="F156" s="40" t="s">
        <v>26</v>
      </c>
      <c r="G156" s="42" t="s">
        <v>27</v>
      </c>
      <c r="H156" s="42"/>
      <c r="I156" s="40">
        <v>5</v>
      </c>
      <c r="J156" s="40" t="s">
        <v>33</v>
      </c>
      <c r="K156" s="43">
        <f t="shared" si="12"/>
        <v>1</v>
      </c>
      <c r="L156" s="43" t="s">
        <v>29</v>
      </c>
      <c r="M156" s="43">
        <f t="shared" si="13"/>
        <v>1</v>
      </c>
      <c r="N156" s="43" t="s">
        <v>29</v>
      </c>
      <c r="O156" s="43">
        <f t="shared" si="14"/>
        <v>1</v>
      </c>
      <c r="P156" s="43" t="s">
        <v>29</v>
      </c>
      <c r="Q156" s="43" t="s">
        <v>29</v>
      </c>
      <c r="R156" s="43">
        <f t="shared" si="15"/>
        <v>1</v>
      </c>
      <c r="S156" s="43" t="s">
        <v>30</v>
      </c>
      <c r="T156" s="44">
        <v>44406</v>
      </c>
      <c r="U156" s="43" t="s">
        <v>29</v>
      </c>
      <c r="V156" s="43">
        <f t="shared" si="16"/>
        <v>1</v>
      </c>
      <c r="W156" s="43" t="s">
        <v>31</v>
      </c>
      <c r="X156" s="69" t="s">
        <v>208</v>
      </c>
      <c r="Y156" s="43"/>
      <c r="Z156" s="43"/>
      <c r="AA156" s="43"/>
      <c r="AB156" s="69" t="s">
        <v>208</v>
      </c>
      <c r="AC156" s="70"/>
    </row>
    <row r="157" spans="1:29" ht="28.8" hidden="1" x14ac:dyDescent="0.3">
      <c r="A157" s="38">
        <f t="shared" si="17"/>
        <v>147</v>
      </c>
      <c r="B157" s="39" t="s">
        <v>204</v>
      </c>
      <c r="C157" s="40">
        <v>4.5140000000000002</v>
      </c>
      <c r="D157" s="40">
        <v>4.6719999999999997</v>
      </c>
      <c r="E157" s="41">
        <v>0.15799999999999947</v>
      </c>
      <c r="F157" s="40" t="s">
        <v>26</v>
      </c>
      <c r="G157" s="42" t="s">
        <v>27</v>
      </c>
      <c r="H157" s="42"/>
      <c r="I157" s="40">
        <v>5</v>
      </c>
      <c r="J157" s="40" t="s">
        <v>33</v>
      </c>
      <c r="K157" s="43">
        <f t="shared" si="12"/>
        <v>1</v>
      </c>
      <c r="L157" s="43" t="s">
        <v>29</v>
      </c>
      <c r="M157" s="43">
        <f t="shared" si="13"/>
        <v>1</v>
      </c>
      <c r="N157" s="43" t="s">
        <v>29</v>
      </c>
      <c r="O157" s="43">
        <f t="shared" si="14"/>
        <v>1</v>
      </c>
      <c r="P157" s="43" t="s">
        <v>29</v>
      </c>
      <c r="Q157" s="43" t="s">
        <v>29</v>
      </c>
      <c r="R157" s="43">
        <f t="shared" si="15"/>
        <v>1</v>
      </c>
      <c r="S157" s="43" t="s">
        <v>30</v>
      </c>
      <c r="T157" s="44">
        <v>44406</v>
      </c>
      <c r="U157" s="43" t="s">
        <v>29</v>
      </c>
      <c r="V157" s="43">
        <f t="shared" si="16"/>
        <v>1</v>
      </c>
      <c r="W157" s="43" t="s">
        <v>31</v>
      </c>
      <c r="X157" s="69" t="s">
        <v>212</v>
      </c>
      <c r="Y157" s="43"/>
      <c r="Z157" s="43"/>
      <c r="AA157" s="43"/>
      <c r="AB157" s="69" t="s">
        <v>212</v>
      </c>
      <c r="AC157" s="70"/>
    </row>
    <row r="158" spans="1:29" hidden="1" x14ac:dyDescent="0.3">
      <c r="A158" s="38">
        <f t="shared" si="17"/>
        <v>148</v>
      </c>
      <c r="B158" s="55" t="s">
        <v>213</v>
      </c>
      <c r="C158" s="49">
        <v>4.0179999999999998</v>
      </c>
      <c r="D158" s="49">
        <v>4.1459999999999999</v>
      </c>
      <c r="E158" s="50">
        <v>0.12800000000000011</v>
      </c>
      <c r="F158" s="49" t="s">
        <v>26</v>
      </c>
      <c r="G158" s="42" t="s">
        <v>27</v>
      </c>
      <c r="H158" s="42"/>
      <c r="I158" s="49">
        <v>5</v>
      </c>
      <c r="J158" s="49" t="s">
        <v>33</v>
      </c>
      <c r="K158" s="51">
        <f t="shared" si="12"/>
        <v>1</v>
      </c>
      <c r="L158" s="51" t="s">
        <v>29</v>
      </c>
      <c r="M158" s="51">
        <f t="shared" si="13"/>
        <v>1</v>
      </c>
      <c r="N158" s="51" t="s">
        <v>29</v>
      </c>
      <c r="O158" s="51">
        <f t="shared" si="14"/>
        <v>1</v>
      </c>
      <c r="P158" s="51" t="s">
        <v>29</v>
      </c>
      <c r="Q158" s="51" t="s">
        <v>29</v>
      </c>
      <c r="R158" s="51">
        <f t="shared" si="15"/>
        <v>1</v>
      </c>
      <c r="S158" s="51" t="s">
        <v>30</v>
      </c>
      <c r="T158" s="52">
        <v>44406</v>
      </c>
      <c r="U158" s="51" t="s">
        <v>29</v>
      </c>
      <c r="V158" s="51">
        <f t="shared" si="16"/>
        <v>1</v>
      </c>
      <c r="W158" s="51" t="s">
        <v>31</v>
      </c>
      <c r="X158" s="65" t="s">
        <v>214</v>
      </c>
      <c r="Y158" s="51"/>
      <c r="Z158" s="51"/>
      <c r="AA158" s="51"/>
      <c r="AB158" s="65" t="s">
        <v>214</v>
      </c>
      <c r="AC158" s="66"/>
    </row>
    <row r="159" spans="1:29" ht="33" hidden="1" customHeight="1" x14ac:dyDescent="0.3">
      <c r="A159" s="38">
        <f t="shared" si="17"/>
        <v>149</v>
      </c>
      <c r="B159" s="55" t="s">
        <v>213</v>
      </c>
      <c r="C159" s="49">
        <v>6.6159999999999997</v>
      </c>
      <c r="D159" s="49">
        <v>6.7439999999999998</v>
      </c>
      <c r="E159" s="50">
        <v>0.12800000000000011</v>
      </c>
      <c r="F159" s="49" t="s">
        <v>26</v>
      </c>
      <c r="G159" s="42" t="s">
        <v>27</v>
      </c>
      <c r="H159" s="42"/>
      <c r="I159" s="49">
        <v>5</v>
      </c>
      <c r="J159" s="49" t="s">
        <v>33</v>
      </c>
      <c r="K159" s="51">
        <f t="shared" si="12"/>
        <v>1</v>
      </c>
      <c r="L159" s="51" t="s">
        <v>31</v>
      </c>
      <c r="M159" s="51">
        <f t="shared" si="13"/>
        <v>1</v>
      </c>
      <c r="N159" s="51" t="s">
        <v>31</v>
      </c>
      <c r="O159" s="51">
        <f t="shared" si="14"/>
        <v>1</v>
      </c>
      <c r="P159" s="51" t="s">
        <v>31</v>
      </c>
      <c r="Q159" s="51" t="s">
        <v>31</v>
      </c>
      <c r="R159" s="51">
        <f t="shared" si="15"/>
        <v>1</v>
      </c>
      <c r="S159" s="51" t="s">
        <v>31</v>
      </c>
      <c r="T159" s="52">
        <v>44406</v>
      </c>
      <c r="U159" s="51" t="s">
        <v>31</v>
      </c>
      <c r="V159" s="51">
        <f t="shared" si="16"/>
        <v>1</v>
      </c>
      <c r="W159" s="51" t="s">
        <v>31</v>
      </c>
      <c r="X159" s="65" t="s">
        <v>215</v>
      </c>
      <c r="Y159" s="51"/>
      <c r="Z159" s="51"/>
      <c r="AA159" s="51"/>
      <c r="AB159" s="65" t="s">
        <v>215</v>
      </c>
      <c r="AC159" s="66"/>
    </row>
    <row r="160" spans="1:29" ht="28.8" hidden="1" x14ac:dyDescent="0.3">
      <c r="A160" s="38">
        <f t="shared" si="17"/>
        <v>150</v>
      </c>
      <c r="B160" s="39" t="s">
        <v>216</v>
      </c>
      <c r="C160" s="40">
        <v>2.7029999999999998</v>
      </c>
      <c r="D160" s="40">
        <v>3.1110000000000002</v>
      </c>
      <c r="E160" s="41">
        <v>0.40800000000000036</v>
      </c>
      <c r="F160" s="40" t="s">
        <v>26</v>
      </c>
      <c r="G160" s="42" t="s">
        <v>27</v>
      </c>
      <c r="H160" s="42"/>
      <c r="I160" s="40">
        <v>5</v>
      </c>
      <c r="J160" s="40" t="s">
        <v>33</v>
      </c>
      <c r="K160" s="43">
        <f t="shared" si="12"/>
        <v>1</v>
      </c>
      <c r="L160" s="43" t="s">
        <v>29</v>
      </c>
      <c r="M160" s="43">
        <f t="shared" si="13"/>
        <v>1</v>
      </c>
      <c r="N160" s="43" t="s">
        <v>31</v>
      </c>
      <c r="O160" s="43">
        <f t="shared" si="14"/>
        <v>1</v>
      </c>
      <c r="P160" s="43" t="s">
        <v>31</v>
      </c>
      <c r="Q160" s="43" t="s">
        <v>31</v>
      </c>
      <c r="R160" s="43">
        <f t="shared" si="15"/>
        <v>1</v>
      </c>
      <c r="S160" s="43" t="s">
        <v>31</v>
      </c>
      <c r="T160" s="44">
        <v>44406</v>
      </c>
      <c r="U160" s="43" t="s">
        <v>29</v>
      </c>
      <c r="V160" s="43">
        <f t="shared" si="16"/>
        <v>1</v>
      </c>
      <c r="W160" s="43" t="s">
        <v>31</v>
      </c>
      <c r="X160" s="69" t="s">
        <v>217</v>
      </c>
      <c r="Y160" s="43"/>
      <c r="Z160" s="43"/>
      <c r="AA160" s="43"/>
      <c r="AB160" s="69" t="s">
        <v>217</v>
      </c>
      <c r="AC160" s="70"/>
    </row>
    <row r="161" spans="1:29" ht="28.8" hidden="1" x14ac:dyDescent="0.3">
      <c r="A161" s="38">
        <f t="shared" si="17"/>
        <v>151</v>
      </c>
      <c r="B161" s="39" t="s">
        <v>216</v>
      </c>
      <c r="C161" s="40">
        <v>3.6560000000000001</v>
      </c>
      <c r="D161" s="40">
        <v>4.5279999999999996</v>
      </c>
      <c r="E161" s="41">
        <v>0.87199999999999944</v>
      </c>
      <c r="F161" s="40" t="s">
        <v>32</v>
      </c>
      <c r="G161" s="40">
        <v>5</v>
      </c>
      <c r="H161" s="40" t="s">
        <v>33</v>
      </c>
      <c r="I161" s="42" t="s">
        <v>27</v>
      </c>
      <c r="J161" s="42"/>
      <c r="K161" s="43">
        <f t="shared" si="12"/>
        <v>1</v>
      </c>
      <c r="L161" s="43" t="s">
        <v>29</v>
      </c>
      <c r="M161" s="43">
        <f t="shared" si="13"/>
        <v>1</v>
      </c>
      <c r="N161" s="43" t="s">
        <v>29</v>
      </c>
      <c r="O161" s="43">
        <f t="shared" si="14"/>
        <v>1</v>
      </c>
      <c r="P161" s="43" t="s">
        <v>29</v>
      </c>
      <c r="Q161" s="43" t="s">
        <v>29</v>
      </c>
      <c r="R161" s="43">
        <f t="shared" si="15"/>
        <v>1</v>
      </c>
      <c r="S161" s="43" t="s">
        <v>30</v>
      </c>
      <c r="T161" s="44">
        <v>44406</v>
      </c>
      <c r="U161" s="43" t="s">
        <v>29</v>
      </c>
      <c r="V161" s="43">
        <f t="shared" si="16"/>
        <v>1</v>
      </c>
      <c r="W161" s="43" t="s">
        <v>31</v>
      </c>
      <c r="X161" s="69" t="s">
        <v>218</v>
      </c>
      <c r="Y161" s="43"/>
      <c r="Z161" s="43"/>
      <c r="AA161" s="43"/>
      <c r="AB161" s="69" t="s">
        <v>218</v>
      </c>
      <c r="AC161" s="70"/>
    </row>
    <row r="162" spans="1:29" ht="28.8" hidden="1" x14ac:dyDescent="0.3">
      <c r="A162" s="38">
        <f t="shared" si="17"/>
        <v>152</v>
      </c>
      <c r="B162" s="39" t="s">
        <v>216</v>
      </c>
      <c r="C162" s="40">
        <v>3.7749999999999999</v>
      </c>
      <c r="D162" s="40">
        <v>4.1580000000000004</v>
      </c>
      <c r="E162" s="41">
        <v>0.38300000000000045</v>
      </c>
      <c r="F162" s="40" t="s">
        <v>26</v>
      </c>
      <c r="G162" s="42" t="s">
        <v>27</v>
      </c>
      <c r="H162" s="42"/>
      <c r="I162" s="40">
        <v>6</v>
      </c>
      <c r="J162" s="40" t="s">
        <v>33</v>
      </c>
      <c r="K162" s="43">
        <f t="shared" si="12"/>
        <v>1</v>
      </c>
      <c r="L162" s="43" t="s">
        <v>29</v>
      </c>
      <c r="M162" s="43">
        <f t="shared" si="13"/>
        <v>1</v>
      </c>
      <c r="N162" s="43" t="s">
        <v>29</v>
      </c>
      <c r="O162" s="43">
        <f t="shared" si="14"/>
        <v>1</v>
      </c>
      <c r="P162" s="43" t="s">
        <v>29</v>
      </c>
      <c r="Q162" s="43" t="s">
        <v>29</v>
      </c>
      <c r="R162" s="43">
        <f t="shared" si="15"/>
        <v>1</v>
      </c>
      <c r="S162" s="43" t="s">
        <v>30</v>
      </c>
      <c r="T162" s="44">
        <v>44406</v>
      </c>
      <c r="U162" s="43" t="s">
        <v>29</v>
      </c>
      <c r="V162" s="43">
        <f t="shared" si="16"/>
        <v>1</v>
      </c>
      <c r="W162" s="43" t="s">
        <v>31</v>
      </c>
      <c r="X162" s="69" t="s">
        <v>219</v>
      </c>
      <c r="Y162" s="43"/>
      <c r="Z162" s="43"/>
      <c r="AA162" s="43"/>
      <c r="AB162" s="69" t="s">
        <v>219</v>
      </c>
      <c r="AC162" s="70"/>
    </row>
    <row r="163" spans="1:29" ht="28.8" hidden="1" x14ac:dyDescent="0.3">
      <c r="A163" s="38">
        <f t="shared" si="17"/>
        <v>153</v>
      </c>
      <c r="B163" s="39" t="s">
        <v>216</v>
      </c>
      <c r="C163" s="40">
        <v>4.5279999999999996</v>
      </c>
      <c r="D163" s="40">
        <v>4.6740000000000004</v>
      </c>
      <c r="E163" s="41">
        <v>0.1460000000000008</v>
      </c>
      <c r="F163" s="40" t="s">
        <v>32</v>
      </c>
      <c r="G163" s="40">
        <v>10</v>
      </c>
      <c r="H163" s="40" t="s">
        <v>33</v>
      </c>
      <c r="I163" s="42" t="s">
        <v>27</v>
      </c>
      <c r="J163" s="42"/>
      <c r="K163" s="43">
        <f t="shared" si="12"/>
        <v>1</v>
      </c>
      <c r="L163" s="43" t="s">
        <v>29</v>
      </c>
      <c r="M163" s="43">
        <f t="shared" si="13"/>
        <v>1</v>
      </c>
      <c r="N163" s="43" t="s">
        <v>29</v>
      </c>
      <c r="O163" s="43">
        <f t="shared" si="14"/>
        <v>1</v>
      </c>
      <c r="P163" s="43" t="s">
        <v>29</v>
      </c>
      <c r="Q163" s="43" t="s">
        <v>29</v>
      </c>
      <c r="R163" s="43">
        <f t="shared" si="15"/>
        <v>1</v>
      </c>
      <c r="S163" s="43" t="s">
        <v>30</v>
      </c>
      <c r="T163" s="44">
        <v>44406</v>
      </c>
      <c r="U163" s="43" t="s">
        <v>29</v>
      </c>
      <c r="V163" s="43">
        <f t="shared" si="16"/>
        <v>1</v>
      </c>
      <c r="W163" s="43" t="s">
        <v>31</v>
      </c>
      <c r="X163" s="69" t="s">
        <v>220</v>
      </c>
      <c r="Y163" s="43"/>
      <c r="Z163" s="43"/>
      <c r="AA163" s="43"/>
      <c r="AB163" s="69" t="s">
        <v>220</v>
      </c>
      <c r="AC163" s="70"/>
    </row>
    <row r="164" spans="1:29" ht="28.8" hidden="1" x14ac:dyDescent="0.3">
      <c r="A164" s="38">
        <f t="shared" si="17"/>
        <v>154</v>
      </c>
      <c r="B164" s="39" t="s">
        <v>216</v>
      </c>
      <c r="C164" s="40">
        <v>5.1929999999999996</v>
      </c>
      <c r="D164" s="40">
        <v>5.4619999999999997</v>
      </c>
      <c r="E164" s="41">
        <v>0.26900000000000013</v>
      </c>
      <c r="F164" s="40" t="s">
        <v>26</v>
      </c>
      <c r="G164" s="42" t="s">
        <v>27</v>
      </c>
      <c r="H164" s="42"/>
      <c r="I164" s="40">
        <v>5</v>
      </c>
      <c r="J164" s="40" t="s">
        <v>33</v>
      </c>
      <c r="K164" s="43">
        <f t="shared" si="12"/>
        <v>1</v>
      </c>
      <c r="L164" s="43" t="s">
        <v>29</v>
      </c>
      <c r="M164" s="43">
        <f t="shared" si="13"/>
        <v>1</v>
      </c>
      <c r="N164" s="43" t="s">
        <v>29</v>
      </c>
      <c r="O164" s="43">
        <f t="shared" si="14"/>
        <v>1</v>
      </c>
      <c r="P164" s="43" t="s">
        <v>29</v>
      </c>
      <c r="Q164" s="43" t="s">
        <v>29</v>
      </c>
      <c r="R164" s="43">
        <f t="shared" si="15"/>
        <v>1</v>
      </c>
      <c r="S164" s="43" t="s">
        <v>30</v>
      </c>
      <c r="T164" s="44">
        <v>44406</v>
      </c>
      <c r="U164" s="43" t="s">
        <v>29</v>
      </c>
      <c r="V164" s="43">
        <f t="shared" si="16"/>
        <v>1</v>
      </c>
      <c r="W164" s="43" t="s">
        <v>31</v>
      </c>
      <c r="X164" s="69" t="s">
        <v>221</v>
      </c>
      <c r="Y164" s="43"/>
      <c r="Z164" s="43"/>
      <c r="AA164" s="43"/>
      <c r="AB164" s="69" t="s">
        <v>221</v>
      </c>
      <c r="AC164" s="70"/>
    </row>
    <row r="165" spans="1:29" hidden="1" x14ac:dyDescent="0.3">
      <c r="A165" s="38">
        <f t="shared" si="17"/>
        <v>155</v>
      </c>
      <c r="B165" s="39" t="s">
        <v>216</v>
      </c>
      <c r="C165" s="40">
        <v>8.4060000000000006</v>
      </c>
      <c r="D165" s="40">
        <v>8.6780000000000008</v>
      </c>
      <c r="E165" s="41">
        <v>0.27200000000000024</v>
      </c>
      <c r="F165" s="40" t="s">
        <v>32</v>
      </c>
      <c r="G165" s="40">
        <v>5</v>
      </c>
      <c r="H165" s="40" t="s">
        <v>33</v>
      </c>
      <c r="I165" s="42" t="s">
        <v>27</v>
      </c>
      <c r="J165" s="42"/>
      <c r="K165" s="43">
        <f t="shared" si="12"/>
        <v>1</v>
      </c>
      <c r="L165" s="43" t="s">
        <v>31</v>
      </c>
      <c r="M165" s="43">
        <f t="shared" si="13"/>
        <v>1</v>
      </c>
      <c r="N165" s="43" t="s">
        <v>31</v>
      </c>
      <c r="O165" s="43">
        <f t="shared" si="14"/>
        <v>1</v>
      </c>
      <c r="P165" s="43" t="s">
        <v>31</v>
      </c>
      <c r="Q165" s="43" t="s">
        <v>31</v>
      </c>
      <c r="R165" s="43">
        <f t="shared" si="15"/>
        <v>1</v>
      </c>
      <c r="S165" s="43" t="s">
        <v>31</v>
      </c>
      <c r="T165" s="44">
        <v>44457</v>
      </c>
      <c r="U165" s="43" t="s">
        <v>29</v>
      </c>
      <c r="V165" s="43">
        <f t="shared" si="16"/>
        <v>1</v>
      </c>
      <c r="W165" s="43" t="s">
        <v>29</v>
      </c>
      <c r="X165" s="69" t="s">
        <v>222</v>
      </c>
      <c r="Y165" s="43"/>
      <c r="Z165" s="43"/>
      <c r="AA165" s="43"/>
      <c r="AB165" s="69" t="s">
        <v>222</v>
      </c>
      <c r="AC165" s="70"/>
    </row>
    <row r="166" spans="1:29" hidden="1" x14ac:dyDescent="0.3">
      <c r="A166" s="38">
        <f t="shared" si="17"/>
        <v>156</v>
      </c>
      <c r="B166" s="39" t="s">
        <v>216</v>
      </c>
      <c r="C166" s="40">
        <v>9.09</v>
      </c>
      <c r="D166" s="40">
        <v>9.2690000000000001</v>
      </c>
      <c r="E166" s="41">
        <v>0.17900000000000027</v>
      </c>
      <c r="F166" s="40" t="s">
        <v>32</v>
      </c>
      <c r="G166" s="40">
        <v>10</v>
      </c>
      <c r="H166" s="40" t="s">
        <v>33</v>
      </c>
      <c r="I166" s="42" t="s">
        <v>27</v>
      </c>
      <c r="J166" s="42"/>
      <c r="K166" s="43">
        <f t="shared" si="12"/>
        <v>1</v>
      </c>
      <c r="L166" s="43" t="s">
        <v>29</v>
      </c>
      <c r="M166" s="43">
        <f t="shared" si="13"/>
        <v>1</v>
      </c>
      <c r="N166" s="43" t="s">
        <v>29</v>
      </c>
      <c r="O166" s="43">
        <f t="shared" si="14"/>
        <v>1</v>
      </c>
      <c r="P166" s="43" t="s">
        <v>31</v>
      </c>
      <c r="Q166" s="43" t="s">
        <v>29</v>
      </c>
      <c r="R166" s="43">
        <f t="shared" si="15"/>
        <v>1</v>
      </c>
      <c r="S166" s="43" t="s">
        <v>30</v>
      </c>
      <c r="T166" s="44">
        <v>44406</v>
      </c>
      <c r="U166" s="43" t="s">
        <v>29</v>
      </c>
      <c r="V166" s="43">
        <f t="shared" si="16"/>
        <v>1</v>
      </c>
      <c r="W166" s="43" t="s">
        <v>31</v>
      </c>
      <c r="X166" s="69" t="s">
        <v>223</v>
      </c>
      <c r="Y166" s="43"/>
      <c r="Z166" s="43"/>
      <c r="AA166" s="43"/>
      <c r="AB166" s="69" t="s">
        <v>223</v>
      </c>
      <c r="AC166" s="70"/>
    </row>
    <row r="167" spans="1:29" ht="28.8" hidden="1" x14ac:dyDescent="0.3">
      <c r="A167" s="38">
        <f t="shared" si="17"/>
        <v>157</v>
      </c>
      <c r="B167" s="39" t="s">
        <v>216</v>
      </c>
      <c r="C167" s="40">
        <v>9.2690000000000001</v>
      </c>
      <c r="D167" s="40">
        <v>9.4529999999999994</v>
      </c>
      <c r="E167" s="41">
        <v>0.18399999999999928</v>
      </c>
      <c r="F167" s="40" t="s">
        <v>32</v>
      </c>
      <c r="G167" s="40">
        <v>10</v>
      </c>
      <c r="H167" s="40" t="s">
        <v>33</v>
      </c>
      <c r="I167" s="42" t="s">
        <v>27</v>
      </c>
      <c r="J167" s="42"/>
      <c r="K167" s="43">
        <f t="shared" si="12"/>
        <v>1</v>
      </c>
      <c r="L167" s="43" t="s">
        <v>29</v>
      </c>
      <c r="M167" s="43">
        <f t="shared" si="13"/>
        <v>1</v>
      </c>
      <c r="N167" s="43" t="s">
        <v>29</v>
      </c>
      <c r="O167" s="43">
        <f t="shared" si="14"/>
        <v>1</v>
      </c>
      <c r="P167" s="43" t="s">
        <v>29</v>
      </c>
      <c r="Q167" s="43" t="s">
        <v>29</v>
      </c>
      <c r="R167" s="43">
        <f t="shared" si="15"/>
        <v>1</v>
      </c>
      <c r="S167" s="43" t="s">
        <v>30</v>
      </c>
      <c r="T167" s="44">
        <v>44457</v>
      </c>
      <c r="U167" s="43" t="s">
        <v>29</v>
      </c>
      <c r="V167" s="43">
        <f t="shared" si="16"/>
        <v>1</v>
      </c>
      <c r="W167" s="43" t="s">
        <v>29</v>
      </c>
      <c r="X167" s="69" t="s">
        <v>224</v>
      </c>
      <c r="Y167" s="43"/>
      <c r="Z167" s="43"/>
      <c r="AA167" s="43"/>
      <c r="AB167" s="69" t="s">
        <v>224</v>
      </c>
      <c r="AC167" s="70"/>
    </row>
    <row r="168" spans="1:29" hidden="1" x14ac:dyDescent="0.3">
      <c r="A168" s="38">
        <f t="shared" si="17"/>
        <v>158</v>
      </c>
      <c r="B168" s="39" t="s">
        <v>216</v>
      </c>
      <c r="C168" s="40">
        <v>9.4529999999999994</v>
      </c>
      <c r="D168" s="40">
        <v>9.6170000000000009</v>
      </c>
      <c r="E168" s="41">
        <v>0.16400000000000148</v>
      </c>
      <c r="F168" s="40" t="s">
        <v>32</v>
      </c>
      <c r="G168" s="40">
        <v>5</v>
      </c>
      <c r="H168" s="40" t="s">
        <v>33</v>
      </c>
      <c r="I168" s="42" t="s">
        <v>27</v>
      </c>
      <c r="J168" s="42"/>
      <c r="K168" s="43">
        <f t="shared" si="12"/>
        <v>1</v>
      </c>
      <c r="L168" s="43" t="s">
        <v>29</v>
      </c>
      <c r="M168" s="43">
        <f t="shared" si="13"/>
        <v>1</v>
      </c>
      <c r="N168" s="43" t="s">
        <v>29</v>
      </c>
      <c r="O168" s="43">
        <f t="shared" si="14"/>
        <v>1</v>
      </c>
      <c r="P168" s="43" t="s">
        <v>29</v>
      </c>
      <c r="Q168" s="43" t="s">
        <v>29</v>
      </c>
      <c r="R168" s="43">
        <f t="shared" si="15"/>
        <v>1</v>
      </c>
      <c r="S168" s="43" t="s">
        <v>30</v>
      </c>
      <c r="T168" s="44">
        <v>44457</v>
      </c>
      <c r="U168" s="43" t="s">
        <v>29</v>
      </c>
      <c r="V168" s="43">
        <f t="shared" si="16"/>
        <v>1</v>
      </c>
      <c r="W168" s="43" t="s">
        <v>31</v>
      </c>
      <c r="X168" s="69" t="s">
        <v>225</v>
      </c>
      <c r="Y168" s="43"/>
      <c r="Z168" s="43"/>
      <c r="AA168" s="43"/>
      <c r="AB168" s="69" t="s">
        <v>225</v>
      </c>
      <c r="AC168" s="70"/>
    </row>
    <row r="169" spans="1:29" ht="28.8" hidden="1" x14ac:dyDescent="0.3">
      <c r="A169" s="38">
        <f t="shared" si="17"/>
        <v>159</v>
      </c>
      <c r="B169" s="39" t="s">
        <v>216</v>
      </c>
      <c r="C169" s="40">
        <v>10.587999999999999</v>
      </c>
      <c r="D169" s="40">
        <v>11.670999999999999</v>
      </c>
      <c r="E169" s="41">
        <v>1.0830000000000002</v>
      </c>
      <c r="F169" s="40" t="s">
        <v>26</v>
      </c>
      <c r="G169" s="42" t="s">
        <v>27</v>
      </c>
      <c r="H169" s="42"/>
      <c r="I169" s="40">
        <v>5</v>
      </c>
      <c r="J169" s="40" t="s">
        <v>33</v>
      </c>
      <c r="K169" s="43">
        <f t="shared" si="12"/>
        <v>1</v>
      </c>
      <c r="L169" s="43" t="s">
        <v>29</v>
      </c>
      <c r="M169" s="43">
        <f t="shared" si="13"/>
        <v>1</v>
      </c>
      <c r="N169" s="43" t="s">
        <v>29</v>
      </c>
      <c r="O169" s="43">
        <f t="shared" si="14"/>
        <v>1</v>
      </c>
      <c r="P169" s="43" t="s">
        <v>29</v>
      </c>
      <c r="Q169" s="43" t="s">
        <v>29</v>
      </c>
      <c r="R169" s="43">
        <f t="shared" si="15"/>
        <v>1</v>
      </c>
      <c r="S169" s="43" t="s">
        <v>30</v>
      </c>
      <c r="T169" s="44">
        <v>44457</v>
      </c>
      <c r="U169" s="43" t="s">
        <v>29</v>
      </c>
      <c r="V169" s="43">
        <f t="shared" si="16"/>
        <v>1</v>
      </c>
      <c r="W169" s="43" t="s">
        <v>31</v>
      </c>
      <c r="X169" s="69" t="s">
        <v>226</v>
      </c>
      <c r="Y169" s="43"/>
      <c r="Z169" s="43"/>
      <c r="AA169" s="43"/>
      <c r="AB169" s="69" t="s">
        <v>226</v>
      </c>
      <c r="AC169" s="70"/>
    </row>
    <row r="170" spans="1:29" ht="28.8" hidden="1" x14ac:dyDescent="0.3">
      <c r="A170" s="38">
        <f t="shared" si="17"/>
        <v>160</v>
      </c>
      <c r="B170" s="39" t="s">
        <v>216</v>
      </c>
      <c r="C170" s="40">
        <v>11.670999999999999</v>
      </c>
      <c r="D170" s="40">
        <v>12.263</v>
      </c>
      <c r="E170" s="41">
        <v>0.59200000000000053</v>
      </c>
      <c r="F170" s="40" t="s">
        <v>32</v>
      </c>
      <c r="G170" s="40">
        <v>6</v>
      </c>
      <c r="H170" s="40" t="s">
        <v>33</v>
      </c>
      <c r="I170" s="42" t="s">
        <v>27</v>
      </c>
      <c r="J170" s="42"/>
      <c r="K170" s="43">
        <f t="shared" si="12"/>
        <v>1</v>
      </c>
      <c r="L170" s="43" t="s">
        <v>29</v>
      </c>
      <c r="M170" s="43">
        <f t="shared" si="13"/>
        <v>1</v>
      </c>
      <c r="N170" s="43" t="s">
        <v>29</v>
      </c>
      <c r="O170" s="43">
        <f t="shared" si="14"/>
        <v>1</v>
      </c>
      <c r="P170" s="43" t="s">
        <v>29</v>
      </c>
      <c r="Q170" s="43" t="s">
        <v>29</v>
      </c>
      <c r="R170" s="43">
        <f t="shared" si="15"/>
        <v>1</v>
      </c>
      <c r="S170" s="43" t="s">
        <v>30</v>
      </c>
      <c r="T170" s="44">
        <v>44457</v>
      </c>
      <c r="U170" s="43" t="s">
        <v>29</v>
      </c>
      <c r="V170" s="43">
        <f t="shared" si="16"/>
        <v>1</v>
      </c>
      <c r="W170" s="43" t="s">
        <v>31</v>
      </c>
      <c r="X170" s="69" t="s">
        <v>227</v>
      </c>
      <c r="Y170" s="43"/>
      <c r="Z170" s="43"/>
      <c r="AA170" s="43"/>
      <c r="AB170" s="69" t="s">
        <v>227</v>
      </c>
      <c r="AC170" s="70"/>
    </row>
    <row r="171" spans="1:29" ht="43.2" hidden="1" x14ac:dyDescent="0.3">
      <c r="A171" s="38">
        <f t="shared" si="17"/>
        <v>161</v>
      </c>
      <c r="B171" s="39" t="s">
        <v>216</v>
      </c>
      <c r="C171" s="40">
        <v>12.263</v>
      </c>
      <c r="D171" s="40">
        <v>12.683999999999999</v>
      </c>
      <c r="E171" s="41">
        <v>0.42099999999999937</v>
      </c>
      <c r="F171" s="40" t="s">
        <v>32</v>
      </c>
      <c r="G171" s="40">
        <v>6</v>
      </c>
      <c r="H171" s="40" t="s">
        <v>33</v>
      </c>
      <c r="I171" s="42" t="s">
        <v>27</v>
      </c>
      <c r="J171" s="42"/>
      <c r="K171" s="43">
        <f t="shared" si="12"/>
        <v>1</v>
      </c>
      <c r="L171" s="43" t="s">
        <v>29</v>
      </c>
      <c r="M171" s="43">
        <f t="shared" si="13"/>
        <v>1</v>
      </c>
      <c r="N171" s="43" t="s">
        <v>31</v>
      </c>
      <c r="O171" s="43">
        <f t="shared" si="14"/>
        <v>1</v>
      </c>
      <c r="P171" s="43" t="s">
        <v>31</v>
      </c>
      <c r="Q171" s="43" t="s">
        <v>31</v>
      </c>
      <c r="R171" s="43">
        <f t="shared" si="15"/>
        <v>1</v>
      </c>
      <c r="S171" s="43" t="s">
        <v>31</v>
      </c>
      <c r="T171" s="44">
        <v>44457</v>
      </c>
      <c r="U171" s="43" t="s">
        <v>29</v>
      </c>
      <c r="V171" s="43">
        <f t="shared" si="16"/>
        <v>1</v>
      </c>
      <c r="W171" s="43" t="s">
        <v>31</v>
      </c>
      <c r="X171" s="69" t="s">
        <v>228</v>
      </c>
      <c r="Y171" s="43"/>
      <c r="Z171" s="43"/>
      <c r="AA171" s="43"/>
      <c r="AB171" s="69" t="s">
        <v>228</v>
      </c>
      <c r="AC171" s="70"/>
    </row>
    <row r="172" spans="1:29" hidden="1" x14ac:dyDescent="0.3">
      <c r="A172" s="38">
        <f t="shared" si="17"/>
        <v>162</v>
      </c>
      <c r="B172" s="55" t="s">
        <v>229</v>
      </c>
      <c r="C172" s="49">
        <v>0</v>
      </c>
      <c r="D172" s="49">
        <v>0.313</v>
      </c>
      <c r="E172" s="50">
        <v>0.313</v>
      </c>
      <c r="F172" s="49" t="s">
        <v>26</v>
      </c>
      <c r="G172" s="42" t="s">
        <v>27</v>
      </c>
      <c r="H172" s="42"/>
      <c r="I172" s="49">
        <v>10</v>
      </c>
      <c r="J172" s="49" t="s">
        <v>31</v>
      </c>
      <c r="K172" s="51">
        <f t="shared" si="12"/>
        <v>1</v>
      </c>
      <c r="L172" s="51" t="s">
        <v>31</v>
      </c>
      <c r="M172" s="51">
        <f t="shared" si="13"/>
        <v>1</v>
      </c>
      <c r="N172" s="51" t="s">
        <v>31</v>
      </c>
      <c r="O172" s="51">
        <f t="shared" si="14"/>
        <v>1</v>
      </c>
      <c r="P172" s="51" t="s">
        <v>31</v>
      </c>
      <c r="Q172" s="51" t="s">
        <v>31</v>
      </c>
      <c r="R172" s="51">
        <f t="shared" si="15"/>
        <v>1</v>
      </c>
      <c r="S172" s="51" t="s">
        <v>31</v>
      </c>
      <c r="T172" s="52">
        <v>44457</v>
      </c>
      <c r="U172" s="51" t="s">
        <v>31</v>
      </c>
      <c r="V172" s="51">
        <f t="shared" si="16"/>
        <v>1</v>
      </c>
      <c r="W172" s="51" t="s">
        <v>31</v>
      </c>
      <c r="X172" s="65" t="s">
        <v>230</v>
      </c>
      <c r="Y172" s="51"/>
      <c r="Z172" s="51"/>
      <c r="AA172" s="51"/>
      <c r="AB172" s="65" t="s">
        <v>230</v>
      </c>
      <c r="AC172" s="66"/>
    </row>
    <row r="173" spans="1:29" ht="28.8" hidden="1" x14ac:dyDescent="0.3">
      <c r="A173" s="38">
        <f t="shared" si="17"/>
        <v>163</v>
      </c>
      <c r="B173" s="55" t="s">
        <v>229</v>
      </c>
      <c r="C173" s="49">
        <v>2.1389999999999998</v>
      </c>
      <c r="D173" s="49">
        <v>2.2679999999999998</v>
      </c>
      <c r="E173" s="50">
        <v>0.129</v>
      </c>
      <c r="F173" s="49" t="s">
        <v>32</v>
      </c>
      <c r="G173" s="49">
        <v>5</v>
      </c>
      <c r="H173" s="49" t="s">
        <v>33</v>
      </c>
      <c r="I173" s="42" t="s">
        <v>27</v>
      </c>
      <c r="J173" s="42"/>
      <c r="K173" s="51">
        <f t="shared" si="12"/>
        <v>1</v>
      </c>
      <c r="L173" s="51" t="s">
        <v>29</v>
      </c>
      <c r="M173" s="51">
        <f t="shared" si="13"/>
        <v>1</v>
      </c>
      <c r="N173" s="51" t="s">
        <v>29</v>
      </c>
      <c r="O173" s="51">
        <f t="shared" si="14"/>
        <v>1</v>
      </c>
      <c r="P173" s="51" t="s">
        <v>29</v>
      </c>
      <c r="Q173" s="51" t="s">
        <v>29</v>
      </c>
      <c r="R173" s="51">
        <f t="shared" si="15"/>
        <v>1</v>
      </c>
      <c r="S173" s="51" t="s">
        <v>30</v>
      </c>
      <c r="T173" s="52">
        <v>44457</v>
      </c>
      <c r="U173" s="51" t="s">
        <v>29</v>
      </c>
      <c r="V173" s="51">
        <f t="shared" si="16"/>
        <v>1</v>
      </c>
      <c r="W173" s="51" t="s">
        <v>31</v>
      </c>
      <c r="X173" s="65" t="s">
        <v>231</v>
      </c>
      <c r="Y173" s="51"/>
      <c r="Z173" s="51"/>
      <c r="AA173" s="51"/>
      <c r="AB173" s="65" t="s">
        <v>231</v>
      </c>
      <c r="AC173" s="66"/>
    </row>
    <row r="174" spans="1:29" ht="28.8" hidden="1" x14ac:dyDescent="0.3">
      <c r="A174" s="38">
        <f t="shared" si="17"/>
        <v>164</v>
      </c>
      <c r="B174" s="55" t="s">
        <v>229</v>
      </c>
      <c r="C174" s="49">
        <v>2.2679999999999998</v>
      </c>
      <c r="D174" s="49">
        <v>2.4980000000000002</v>
      </c>
      <c r="E174" s="50">
        <v>0.23000000000000043</v>
      </c>
      <c r="F174" s="49" t="s">
        <v>32</v>
      </c>
      <c r="G174" s="49">
        <v>5</v>
      </c>
      <c r="H174" s="49" t="s">
        <v>33</v>
      </c>
      <c r="I174" s="42" t="s">
        <v>27</v>
      </c>
      <c r="J174" s="42"/>
      <c r="K174" s="51">
        <f t="shared" si="12"/>
        <v>1</v>
      </c>
      <c r="L174" s="51" t="s">
        <v>29</v>
      </c>
      <c r="M174" s="51">
        <f t="shared" si="13"/>
        <v>1</v>
      </c>
      <c r="N174" s="51" t="s">
        <v>29</v>
      </c>
      <c r="O174" s="51">
        <f t="shared" si="14"/>
        <v>1</v>
      </c>
      <c r="P174" s="51" t="s">
        <v>29</v>
      </c>
      <c r="Q174" s="51" t="s">
        <v>29</v>
      </c>
      <c r="R174" s="51">
        <f t="shared" si="15"/>
        <v>1</v>
      </c>
      <c r="S174" s="51" t="s">
        <v>30</v>
      </c>
      <c r="T174" s="52">
        <v>44457</v>
      </c>
      <c r="U174" s="51" t="s">
        <v>29</v>
      </c>
      <c r="V174" s="51">
        <f t="shared" si="16"/>
        <v>1</v>
      </c>
      <c r="W174" s="51" t="s">
        <v>31</v>
      </c>
      <c r="X174" s="65" t="s">
        <v>231</v>
      </c>
      <c r="Y174" s="51"/>
      <c r="Z174" s="51"/>
      <c r="AA174" s="51"/>
      <c r="AB174" s="65" t="s">
        <v>231</v>
      </c>
      <c r="AC174" s="66"/>
    </row>
    <row r="175" spans="1:29" ht="15" hidden="1" thickBot="1" x14ac:dyDescent="0.35">
      <c r="A175" s="38">
        <f t="shared" si="17"/>
        <v>165</v>
      </c>
      <c r="B175" s="76" t="s">
        <v>229</v>
      </c>
      <c r="C175" s="77">
        <v>2.331</v>
      </c>
      <c r="D175" s="77">
        <v>2.4529999999999998</v>
      </c>
      <c r="E175" s="78">
        <v>0.12199999999999989</v>
      </c>
      <c r="F175" s="77" t="s">
        <v>26</v>
      </c>
      <c r="G175" s="79" t="s">
        <v>27</v>
      </c>
      <c r="H175" s="79"/>
      <c r="I175" s="77">
        <v>5</v>
      </c>
      <c r="J175" s="77" t="s">
        <v>31</v>
      </c>
      <c r="K175" s="80">
        <f t="shared" si="12"/>
        <v>1</v>
      </c>
      <c r="L175" s="80" t="s">
        <v>31</v>
      </c>
      <c r="M175" s="80">
        <f t="shared" si="13"/>
        <v>1</v>
      </c>
      <c r="N175" s="80" t="s">
        <v>31</v>
      </c>
      <c r="O175" s="80">
        <f t="shared" si="14"/>
        <v>1</v>
      </c>
      <c r="P175" s="80" t="s">
        <v>31</v>
      </c>
      <c r="Q175" s="80" t="s">
        <v>31</v>
      </c>
      <c r="R175" s="80">
        <f t="shared" si="15"/>
        <v>1</v>
      </c>
      <c r="S175" s="80" t="s">
        <v>31</v>
      </c>
      <c r="T175" s="81">
        <v>44457</v>
      </c>
      <c r="U175" s="80" t="s">
        <v>31</v>
      </c>
      <c r="V175" s="80">
        <f t="shared" si="16"/>
        <v>1</v>
      </c>
      <c r="W175" s="80" t="s">
        <v>31</v>
      </c>
      <c r="X175" s="82" t="s">
        <v>230</v>
      </c>
      <c r="Y175" s="80"/>
      <c r="Z175" s="80"/>
      <c r="AA175" s="80"/>
      <c r="AB175" s="82" t="s">
        <v>230</v>
      </c>
      <c r="AC175" s="66"/>
    </row>
    <row r="176" spans="1:29" ht="15" hidden="1" thickTop="1" x14ac:dyDescent="0.3">
      <c r="A176" s="38">
        <f t="shared" si="17"/>
        <v>166</v>
      </c>
      <c r="B176" s="83">
        <v>87060002</v>
      </c>
      <c r="C176" s="84">
        <v>0</v>
      </c>
      <c r="D176" s="84">
        <v>9.2999999999999999E-2</v>
      </c>
      <c r="E176" s="85">
        <v>9.2999999999999999E-2</v>
      </c>
      <c r="F176" s="86" t="s">
        <v>32</v>
      </c>
      <c r="G176" s="87">
        <v>10</v>
      </c>
      <c r="H176" s="87" t="s">
        <v>232</v>
      </c>
      <c r="I176" s="88" t="s">
        <v>27</v>
      </c>
      <c r="J176" s="88"/>
      <c r="K176" s="89">
        <f t="shared" si="12"/>
        <v>1</v>
      </c>
      <c r="L176" s="89" t="s">
        <v>233</v>
      </c>
      <c r="M176" s="89">
        <f t="shared" si="13"/>
        <v>1</v>
      </c>
      <c r="N176" s="89" t="s">
        <v>233</v>
      </c>
      <c r="O176" s="89">
        <f t="shared" si="14"/>
        <v>1</v>
      </c>
      <c r="P176" s="89" t="s">
        <v>233</v>
      </c>
      <c r="Q176" s="89" t="s">
        <v>233</v>
      </c>
      <c r="R176" s="89">
        <f t="shared" si="15"/>
        <v>1</v>
      </c>
      <c r="S176" s="89" t="s">
        <v>31</v>
      </c>
      <c r="T176" s="90">
        <v>44403</v>
      </c>
      <c r="U176" s="89" t="s">
        <v>233</v>
      </c>
      <c r="V176" s="89">
        <f t="shared" si="16"/>
        <v>1</v>
      </c>
      <c r="W176" s="89" t="s">
        <v>233</v>
      </c>
      <c r="X176" s="91"/>
      <c r="Y176" s="89"/>
      <c r="Z176" s="89"/>
      <c r="AA176" s="89"/>
      <c r="AB176" s="91"/>
      <c r="AC176" s="70"/>
    </row>
    <row r="177" spans="1:29" ht="28.8" x14ac:dyDescent="0.3">
      <c r="A177" s="38">
        <f t="shared" si="17"/>
        <v>167</v>
      </c>
      <c r="B177" s="55">
        <v>87061000</v>
      </c>
      <c r="C177" s="49">
        <v>0</v>
      </c>
      <c r="D177" s="49">
        <v>0.06</v>
      </c>
      <c r="E177" s="50">
        <v>0.06</v>
      </c>
      <c r="F177" s="49" t="s">
        <v>26</v>
      </c>
      <c r="G177" s="42" t="s">
        <v>27</v>
      </c>
      <c r="H177" s="42"/>
      <c r="I177" s="49">
        <v>15</v>
      </c>
      <c r="J177" s="49" t="s">
        <v>234</v>
      </c>
      <c r="K177" s="51">
        <f t="shared" si="12"/>
        <v>1</v>
      </c>
      <c r="L177" s="51" t="s">
        <v>233</v>
      </c>
      <c r="M177" s="51">
        <f t="shared" si="13"/>
        <v>1</v>
      </c>
      <c r="N177" s="51" t="s">
        <v>195</v>
      </c>
      <c r="O177" s="51">
        <f t="shared" si="14"/>
        <v>0</v>
      </c>
      <c r="P177" s="51"/>
      <c r="Q177" s="51"/>
      <c r="R177" s="51">
        <f t="shared" si="15"/>
        <v>0</v>
      </c>
      <c r="S177" s="51" t="s">
        <v>31</v>
      </c>
      <c r="T177" s="52">
        <v>44403</v>
      </c>
      <c r="U177" s="51" t="s">
        <v>195</v>
      </c>
      <c r="V177" s="51">
        <f t="shared" si="16"/>
        <v>0</v>
      </c>
      <c r="W177" s="51"/>
      <c r="X177" s="92" t="s">
        <v>235</v>
      </c>
      <c r="Y177" s="51" t="s">
        <v>115</v>
      </c>
      <c r="Z177" s="61" t="s">
        <v>132</v>
      </c>
      <c r="AA177" s="51"/>
      <c r="AB177" s="92" t="s">
        <v>235</v>
      </c>
      <c r="AC177" s="93"/>
    </row>
    <row r="178" spans="1:29" hidden="1" x14ac:dyDescent="0.3">
      <c r="A178" s="38">
        <f t="shared" si="17"/>
        <v>168</v>
      </c>
      <c r="B178" s="39">
        <v>87062000</v>
      </c>
      <c r="C178" s="40">
        <v>0.59899999999999998</v>
      </c>
      <c r="D178" s="40">
        <v>1.518</v>
      </c>
      <c r="E178" s="41">
        <v>0.91900000000000004</v>
      </c>
      <c r="F178" s="40" t="s">
        <v>26</v>
      </c>
      <c r="G178" s="42" t="s">
        <v>27</v>
      </c>
      <c r="H178" s="42"/>
      <c r="I178" s="40">
        <v>5</v>
      </c>
      <c r="J178" s="40" t="s">
        <v>236</v>
      </c>
      <c r="K178" s="43">
        <f t="shared" si="12"/>
        <v>1</v>
      </c>
      <c r="L178" s="43" t="s">
        <v>31</v>
      </c>
      <c r="M178" s="43">
        <f t="shared" si="13"/>
        <v>1</v>
      </c>
      <c r="N178" s="43" t="s">
        <v>233</v>
      </c>
      <c r="O178" s="43">
        <f t="shared" si="14"/>
        <v>1</v>
      </c>
      <c r="P178" s="43" t="s">
        <v>233</v>
      </c>
      <c r="Q178" s="43" t="s">
        <v>233</v>
      </c>
      <c r="R178" s="43">
        <f t="shared" si="15"/>
        <v>1</v>
      </c>
      <c r="S178" s="43" t="s">
        <v>31</v>
      </c>
      <c r="T178" s="44">
        <v>44403</v>
      </c>
      <c r="U178" s="43" t="s">
        <v>233</v>
      </c>
      <c r="V178" s="43">
        <f t="shared" si="16"/>
        <v>1</v>
      </c>
      <c r="W178" s="43" t="s">
        <v>31</v>
      </c>
      <c r="X178" s="94"/>
      <c r="Y178" s="43"/>
      <c r="Z178" s="43"/>
      <c r="AA178" s="43"/>
      <c r="AB178" s="94"/>
      <c r="AC178" s="18"/>
    </row>
    <row r="179" spans="1:29" hidden="1" x14ac:dyDescent="0.3">
      <c r="A179" s="38">
        <f t="shared" si="17"/>
        <v>169</v>
      </c>
      <c r="B179" s="39" t="s">
        <v>237</v>
      </c>
      <c r="C179" s="40">
        <v>1.482</v>
      </c>
      <c r="D179" s="40">
        <v>1.6319999999999999</v>
      </c>
      <c r="E179" s="41">
        <v>0.14999999999999991</v>
      </c>
      <c r="F179" s="40" t="s">
        <v>32</v>
      </c>
      <c r="G179" s="40">
        <v>5</v>
      </c>
      <c r="H179" s="40" t="s">
        <v>238</v>
      </c>
      <c r="I179" s="42" t="s">
        <v>27</v>
      </c>
      <c r="J179" s="42"/>
      <c r="K179" s="43">
        <f t="shared" si="12"/>
        <v>1</v>
      </c>
      <c r="L179" s="43" t="s">
        <v>31</v>
      </c>
      <c r="M179" s="43">
        <f t="shared" si="13"/>
        <v>1</v>
      </c>
      <c r="N179" s="43" t="s">
        <v>233</v>
      </c>
      <c r="O179" s="43">
        <f t="shared" si="14"/>
        <v>1</v>
      </c>
      <c r="P179" s="43" t="s">
        <v>233</v>
      </c>
      <c r="Q179" s="43" t="s">
        <v>233</v>
      </c>
      <c r="R179" s="43">
        <f t="shared" si="15"/>
        <v>1</v>
      </c>
      <c r="S179" s="43" t="s">
        <v>31</v>
      </c>
      <c r="T179" s="44">
        <v>44403</v>
      </c>
      <c r="U179" s="43" t="s">
        <v>233</v>
      </c>
      <c r="V179" s="43">
        <f t="shared" si="16"/>
        <v>1</v>
      </c>
      <c r="W179" s="43" t="s">
        <v>31</v>
      </c>
      <c r="X179" s="94"/>
      <c r="Y179" s="43"/>
      <c r="Z179" s="43"/>
      <c r="AA179" s="43"/>
      <c r="AB179" s="94"/>
      <c r="AC179" s="18"/>
    </row>
    <row r="180" spans="1:29" hidden="1" x14ac:dyDescent="0.3">
      <c r="A180" s="38">
        <f t="shared" si="17"/>
        <v>170</v>
      </c>
      <c r="B180" s="39" t="s">
        <v>237</v>
      </c>
      <c r="C180" s="40">
        <v>1.6319999999999999</v>
      </c>
      <c r="D180" s="40">
        <v>1.7310000000000001</v>
      </c>
      <c r="E180" s="41">
        <v>9.9000000000000199E-2</v>
      </c>
      <c r="F180" s="40" t="s">
        <v>32</v>
      </c>
      <c r="G180" s="40">
        <v>5</v>
      </c>
      <c r="H180" s="40" t="s">
        <v>238</v>
      </c>
      <c r="I180" s="42" t="s">
        <v>27</v>
      </c>
      <c r="J180" s="42"/>
      <c r="K180" s="43">
        <f t="shared" si="12"/>
        <v>1</v>
      </c>
      <c r="L180" s="43" t="s">
        <v>31</v>
      </c>
      <c r="M180" s="43">
        <f t="shared" si="13"/>
        <v>1</v>
      </c>
      <c r="N180" s="43" t="s">
        <v>233</v>
      </c>
      <c r="O180" s="43">
        <f t="shared" si="14"/>
        <v>1</v>
      </c>
      <c r="P180" s="43" t="s">
        <v>195</v>
      </c>
      <c r="Q180" s="43" t="s">
        <v>31</v>
      </c>
      <c r="R180" s="43">
        <f t="shared" si="15"/>
        <v>1</v>
      </c>
      <c r="S180" s="43" t="s">
        <v>31</v>
      </c>
      <c r="T180" s="44">
        <v>44403</v>
      </c>
      <c r="U180" s="43" t="s">
        <v>233</v>
      </c>
      <c r="V180" s="43">
        <f t="shared" si="16"/>
        <v>1</v>
      </c>
      <c r="W180" s="43" t="s">
        <v>31</v>
      </c>
      <c r="X180" s="94"/>
      <c r="Y180" s="43"/>
      <c r="Z180" s="43"/>
      <c r="AA180" s="43"/>
      <c r="AB180" s="94"/>
      <c r="AC180" s="18"/>
    </row>
    <row r="181" spans="1:29" ht="100.8" x14ac:dyDescent="0.3">
      <c r="A181" s="38">
        <f t="shared" si="17"/>
        <v>171</v>
      </c>
      <c r="B181" s="39" t="s">
        <v>237</v>
      </c>
      <c r="C181" s="40">
        <v>1.7310000000000001</v>
      </c>
      <c r="D181" s="40">
        <v>2.0939999999999999</v>
      </c>
      <c r="E181" s="41">
        <v>0.36299999999999977</v>
      </c>
      <c r="F181" s="40" t="s">
        <v>32</v>
      </c>
      <c r="G181" s="40">
        <v>5</v>
      </c>
      <c r="H181" s="40" t="s">
        <v>239</v>
      </c>
      <c r="I181" s="42" t="s">
        <v>27</v>
      </c>
      <c r="J181" s="42"/>
      <c r="K181" s="43">
        <f t="shared" si="12"/>
        <v>1</v>
      </c>
      <c r="L181" s="43" t="s">
        <v>233</v>
      </c>
      <c r="M181" s="43">
        <f t="shared" si="13"/>
        <v>1</v>
      </c>
      <c r="N181" s="43" t="s">
        <v>233</v>
      </c>
      <c r="O181" s="43">
        <f t="shared" si="14"/>
        <v>1</v>
      </c>
      <c r="P181" s="43" t="s">
        <v>233</v>
      </c>
      <c r="Q181" s="43" t="s">
        <v>233</v>
      </c>
      <c r="R181" s="43">
        <f t="shared" si="15"/>
        <v>1</v>
      </c>
      <c r="S181" s="43" t="s">
        <v>31</v>
      </c>
      <c r="T181" s="44">
        <v>44403</v>
      </c>
      <c r="U181" s="43" t="s">
        <v>195</v>
      </c>
      <c r="V181" s="43">
        <f t="shared" si="16"/>
        <v>0</v>
      </c>
      <c r="W181" s="43" t="s">
        <v>233</v>
      </c>
      <c r="X181" s="94" t="s">
        <v>240</v>
      </c>
      <c r="Y181" s="95" t="s">
        <v>241</v>
      </c>
      <c r="Z181" s="95" t="s">
        <v>242</v>
      </c>
      <c r="AA181" s="43"/>
      <c r="AB181" s="94" t="s">
        <v>240</v>
      </c>
      <c r="AC181" s="18"/>
    </row>
    <row r="182" spans="1:29" hidden="1" x14ac:dyDescent="0.3">
      <c r="A182" s="38">
        <f t="shared" si="17"/>
        <v>172</v>
      </c>
      <c r="B182" s="39" t="s">
        <v>237</v>
      </c>
      <c r="C182" s="40">
        <v>1.901</v>
      </c>
      <c r="D182" s="40">
        <v>2.0619999999999998</v>
      </c>
      <c r="E182" s="41">
        <v>0.16099999999999981</v>
      </c>
      <c r="F182" s="40" t="s">
        <v>26</v>
      </c>
      <c r="G182" s="42" t="s">
        <v>27</v>
      </c>
      <c r="H182" s="42"/>
      <c r="I182" s="40">
        <v>5</v>
      </c>
      <c r="J182" s="40" t="s">
        <v>236</v>
      </c>
      <c r="K182" s="43">
        <f t="shared" si="12"/>
        <v>1</v>
      </c>
      <c r="L182" s="43" t="s">
        <v>31</v>
      </c>
      <c r="M182" s="43">
        <f t="shared" si="13"/>
        <v>1</v>
      </c>
      <c r="N182" s="43" t="s">
        <v>233</v>
      </c>
      <c r="O182" s="43">
        <f t="shared" si="14"/>
        <v>1</v>
      </c>
      <c r="P182" s="43" t="s">
        <v>233</v>
      </c>
      <c r="Q182" s="43" t="s">
        <v>233</v>
      </c>
      <c r="R182" s="43">
        <f t="shared" si="15"/>
        <v>1</v>
      </c>
      <c r="S182" s="43" t="s">
        <v>31</v>
      </c>
      <c r="T182" s="44">
        <v>44403</v>
      </c>
      <c r="U182" s="43" t="s">
        <v>233</v>
      </c>
      <c r="V182" s="43">
        <f t="shared" si="16"/>
        <v>1</v>
      </c>
      <c r="W182" s="43" t="s">
        <v>233</v>
      </c>
      <c r="X182" s="94"/>
      <c r="Y182" s="58"/>
      <c r="Z182" s="58"/>
      <c r="AA182" s="43"/>
      <c r="AB182" s="94"/>
      <c r="AC182" s="18"/>
    </row>
    <row r="183" spans="1:29" hidden="1" x14ac:dyDescent="0.3">
      <c r="A183" s="38">
        <f t="shared" si="17"/>
        <v>173</v>
      </c>
      <c r="B183" s="39" t="s">
        <v>237</v>
      </c>
      <c r="C183" s="40">
        <v>3.04</v>
      </c>
      <c r="D183" s="40">
        <v>3.1760000000000002</v>
      </c>
      <c r="E183" s="41">
        <v>0.13600000000000012</v>
      </c>
      <c r="F183" s="40" t="s">
        <v>32</v>
      </c>
      <c r="G183" s="40">
        <v>5</v>
      </c>
      <c r="H183" s="40" t="s">
        <v>239</v>
      </c>
      <c r="I183" s="42" t="s">
        <v>27</v>
      </c>
      <c r="J183" s="42"/>
      <c r="K183" s="43">
        <f t="shared" si="12"/>
        <v>1</v>
      </c>
      <c r="L183" s="43" t="s">
        <v>233</v>
      </c>
      <c r="M183" s="43">
        <f t="shared" si="13"/>
        <v>1</v>
      </c>
      <c r="N183" s="43" t="s">
        <v>233</v>
      </c>
      <c r="O183" s="43">
        <f t="shared" si="14"/>
        <v>1</v>
      </c>
      <c r="P183" s="43" t="s">
        <v>233</v>
      </c>
      <c r="Q183" s="43" t="s">
        <v>233</v>
      </c>
      <c r="R183" s="43">
        <f t="shared" si="15"/>
        <v>1</v>
      </c>
      <c r="S183" s="43" t="s">
        <v>31</v>
      </c>
      <c r="T183" s="44">
        <v>44403</v>
      </c>
      <c r="U183" s="43" t="s">
        <v>233</v>
      </c>
      <c r="V183" s="43">
        <f t="shared" si="16"/>
        <v>1</v>
      </c>
      <c r="W183" s="43" t="s">
        <v>233</v>
      </c>
      <c r="X183" s="94"/>
      <c r="Y183" s="58"/>
      <c r="Z183" s="58"/>
      <c r="AA183" s="43"/>
      <c r="AB183" s="94"/>
      <c r="AC183" s="18"/>
    </row>
    <row r="184" spans="1:29" ht="28.8" x14ac:dyDescent="0.3">
      <c r="A184" s="38">
        <f t="shared" si="17"/>
        <v>174</v>
      </c>
      <c r="B184" s="39" t="s">
        <v>237</v>
      </c>
      <c r="C184" s="40">
        <v>3.1760000000000002</v>
      </c>
      <c r="D184" s="40">
        <v>3.3149999999999999</v>
      </c>
      <c r="E184" s="41">
        <v>0.13899999999999979</v>
      </c>
      <c r="F184" s="40" t="s">
        <v>32</v>
      </c>
      <c r="G184" s="40">
        <v>5</v>
      </c>
      <c r="H184" s="40" t="s">
        <v>236</v>
      </c>
      <c r="I184" s="42" t="s">
        <v>27</v>
      </c>
      <c r="J184" s="42"/>
      <c r="K184" s="43">
        <f t="shared" si="12"/>
        <v>1</v>
      </c>
      <c r="L184" s="43" t="s">
        <v>31</v>
      </c>
      <c r="M184" s="43">
        <f t="shared" si="13"/>
        <v>1</v>
      </c>
      <c r="N184" s="43" t="s">
        <v>233</v>
      </c>
      <c r="O184" s="43">
        <f t="shared" si="14"/>
        <v>1</v>
      </c>
      <c r="P184" s="43" t="s">
        <v>195</v>
      </c>
      <c r="Q184" s="43" t="s">
        <v>31</v>
      </c>
      <c r="R184" s="43">
        <f t="shared" si="15"/>
        <v>1</v>
      </c>
      <c r="S184" s="43" t="s">
        <v>31</v>
      </c>
      <c r="T184" s="44">
        <v>44403</v>
      </c>
      <c r="U184" s="43" t="s">
        <v>195</v>
      </c>
      <c r="V184" s="43">
        <f t="shared" si="16"/>
        <v>0</v>
      </c>
      <c r="W184" s="43" t="s">
        <v>233</v>
      </c>
      <c r="X184" s="94" t="s">
        <v>243</v>
      </c>
      <c r="Y184" s="60" t="s">
        <v>115</v>
      </c>
      <c r="Z184" s="59" t="s">
        <v>244</v>
      </c>
      <c r="AA184" s="43"/>
      <c r="AB184" s="94" t="s">
        <v>243</v>
      </c>
      <c r="AC184" s="18"/>
    </row>
    <row r="185" spans="1:29" ht="57.6" x14ac:dyDescent="0.3">
      <c r="A185" s="38">
        <f t="shared" si="17"/>
        <v>175</v>
      </c>
      <c r="B185" s="39" t="s">
        <v>237</v>
      </c>
      <c r="C185" s="40">
        <v>3.9870000000000001</v>
      </c>
      <c r="D185" s="40">
        <v>5.468</v>
      </c>
      <c r="E185" s="41">
        <v>1.4809999999999999</v>
      </c>
      <c r="F185" s="40" t="s">
        <v>26</v>
      </c>
      <c r="G185" s="42" t="s">
        <v>27</v>
      </c>
      <c r="H185" s="42"/>
      <c r="I185" s="40">
        <v>6</v>
      </c>
      <c r="J185" s="40" t="s">
        <v>232</v>
      </c>
      <c r="K185" s="43">
        <f t="shared" si="12"/>
        <v>1</v>
      </c>
      <c r="L185" s="43" t="s">
        <v>233</v>
      </c>
      <c r="M185" s="43">
        <f t="shared" si="13"/>
        <v>1</v>
      </c>
      <c r="N185" s="43" t="s">
        <v>195</v>
      </c>
      <c r="O185" s="43">
        <f t="shared" si="14"/>
        <v>0</v>
      </c>
      <c r="P185" s="43" t="s">
        <v>233</v>
      </c>
      <c r="Q185" s="43" t="s">
        <v>233</v>
      </c>
      <c r="R185" s="43">
        <f t="shared" si="15"/>
        <v>1</v>
      </c>
      <c r="S185" s="43" t="s">
        <v>31</v>
      </c>
      <c r="T185" s="44">
        <v>44403</v>
      </c>
      <c r="U185" s="43" t="s">
        <v>195</v>
      </c>
      <c r="V185" s="43">
        <f t="shared" si="16"/>
        <v>0</v>
      </c>
      <c r="W185" s="43" t="s">
        <v>233</v>
      </c>
      <c r="X185" s="94" t="s">
        <v>245</v>
      </c>
      <c r="Y185" s="43" t="s">
        <v>115</v>
      </c>
      <c r="Z185" s="95" t="s">
        <v>246</v>
      </c>
      <c r="AA185" s="43"/>
      <c r="AB185" s="94" t="s">
        <v>245</v>
      </c>
      <c r="AC185" s="18"/>
    </row>
    <row r="186" spans="1:29" hidden="1" x14ac:dyDescent="0.3">
      <c r="A186" s="38">
        <f t="shared" si="17"/>
        <v>176</v>
      </c>
      <c r="B186" s="55">
        <v>87066000</v>
      </c>
      <c r="C186" s="49">
        <v>0</v>
      </c>
      <c r="D186" s="49">
        <v>6.8000000000000005E-2</v>
      </c>
      <c r="E186" s="50">
        <v>6.8000000000000005E-2</v>
      </c>
      <c r="F186" s="49" t="s">
        <v>26</v>
      </c>
      <c r="G186" s="42" t="s">
        <v>27</v>
      </c>
      <c r="H186" s="42"/>
      <c r="I186" s="49">
        <v>6</v>
      </c>
      <c r="J186" s="49" t="s">
        <v>232</v>
      </c>
      <c r="K186" s="51">
        <f t="shared" si="12"/>
        <v>1</v>
      </c>
      <c r="L186" s="51" t="s">
        <v>233</v>
      </c>
      <c r="M186" s="51">
        <f t="shared" si="13"/>
        <v>1</v>
      </c>
      <c r="N186" s="51" t="s">
        <v>233</v>
      </c>
      <c r="O186" s="51">
        <f t="shared" si="14"/>
        <v>1</v>
      </c>
      <c r="P186" s="51" t="s">
        <v>233</v>
      </c>
      <c r="Q186" s="51" t="s">
        <v>233</v>
      </c>
      <c r="R186" s="51">
        <f t="shared" si="15"/>
        <v>1</v>
      </c>
      <c r="S186" s="51" t="s">
        <v>31</v>
      </c>
      <c r="T186" s="52">
        <v>44403</v>
      </c>
      <c r="U186" s="51" t="s">
        <v>233</v>
      </c>
      <c r="V186" s="51">
        <f t="shared" si="16"/>
        <v>1</v>
      </c>
      <c r="W186" s="51" t="s">
        <v>31</v>
      </c>
      <c r="X186" s="96"/>
      <c r="Y186" s="51"/>
      <c r="Z186" s="51"/>
      <c r="AA186" s="51"/>
      <c r="AB186" s="96"/>
      <c r="AC186" s="97"/>
    </row>
    <row r="187" spans="1:29" hidden="1" x14ac:dyDescent="0.3">
      <c r="A187" s="38">
        <f t="shared" si="17"/>
        <v>177</v>
      </c>
      <c r="B187" s="55" t="s">
        <v>247</v>
      </c>
      <c r="C187" s="49">
        <v>0.70399999999999996</v>
      </c>
      <c r="D187" s="49">
        <v>0.81799999999999995</v>
      </c>
      <c r="E187" s="50">
        <v>0.11399999999999999</v>
      </c>
      <c r="F187" s="49" t="s">
        <v>32</v>
      </c>
      <c r="G187" s="49">
        <v>5</v>
      </c>
      <c r="H187" s="49" t="s">
        <v>232</v>
      </c>
      <c r="I187" s="42" t="s">
        <v>27</v>
      </c>
      <c r="J187" s="42"/>
      <c r="K187" s="51">
        <f t="shared" si="12"/>
        <v>1</v>
      </c>
      <c r="L187" s="51" t="s">
        <v>233</v>
      </c>
      <c r="M187" s="51">
        <f t="shared" si="13"/>
        <v>1</v>
      </c>
      <c r="N187" s="51" t="s">
        <v>233</v>
      </c>
      <c r="O187" s="51">
        <f t="shared" si="14"/>
        <v>1</v>
      </c>
      <c r="P187" s="51" t="s">
        <v>233</v>
      </c>
      <c r="Q187" s="51" t="s">
        <v>233</v>
      </c>
      <c r="R187" s="51">
        <f t="shared" si="15"/>
        <v>1</v>
      </c>
      <c r="S187" s="51" t="s">
        <v>31</v>
      </c>
      <c r="T187" s="52">
        <v>44403</v>
      </c>
      <c r="U187" s="51" t="s">
        <v>233</v>
      </c>
      <c r="V187" s="51">
        <f t="shared" si="16"/>
        <v>1</v>
      </c>
      <c r="W187" s="51" t="s">
        <v>31</v>
      </c>
      <c r="X187" s="96"/>
      <c r="Y187" s="51"/>
      <c r="Z187" s="51"/>
      <c r="AA187" s="51"/>
      <c r="AB187" s="96"/>
      <c r="AC187" s="97"/>
    </row>
    <row r="188" spans="1:29" ht="43.2" x14ac:dyDescent="0.3">
      <c r="A188" s="38">
        <f t="shared" si="17"/>
        <v>178</v>
      </c>
      <c r="B188" s="55" t="s">
        <v>247</v>
      </c>
      <c r="C188" s="49">
        <v>2.0249999999999999</v>
      </c>
      <c r="D188" s="49">
        <v>2.29</v>
      </c>
      <c r="E188" s="50">
        <v>0.26500000000000012</v>
      </c>
      <c r="F188" s="49" t="s">
        <v>26</v>
      </c>
      <c r="G188" s="42" t="s">
        <v>27</v>
      </c>
      <c r="H188" s="42"/>
      <c r="I188" s="49">
        <v>5</v>
      </c>
      <c r="J188" s="49" t="s">
        <v>232</v>
      </c>
      <c r="K188" s="51">
        <f t="shared" si="12"/>
        <v>1</v>
      </c>
      <c r="L188" s="51" t="s">
        <v>233</v>
      </c>
      <c r="M188" s="51">
        <f t="shared" si="13"/>
        <v>1</v>
      </c>
      <c r="N188" s="51" t="s">
        <v>195</v>
      </c>
      <c r="O188" s="51">
        <f t="shared" si="14"/>
        <v>0</v>
      </c>
      <c r="P188" s="51" t="s">
        <v>233</v>
      </c>
      <c r="Q188" s="51" t="s">
        <v>233</v>
      </c>
      <c r="R188" s="51">
        <f t="shared" si="15"/>
        <v>1</v>
      </c>
      <c r="S188" s="51" t="s">
        <v>31</v>
      </c>
      <c r="T188" s="52">
        <v>44403</v>
      </c>
      <c r="U188" s="58" t="s">
        <v>29</v>
      </c>
      <c r="V188" s="51">
        <f t="shared" si="16"/>
        <v>1</v>
      </c>
      <c r="W188" s="51" t="s">
        <v>233</v>
      </c>
      <c r="X188" s="96" t="s">
        <v>248</v>
      </c>
      <c r="Y188" s="61" t="s">
        <v>249</v>
      </c>
      <c r="Z188" s="51" t="s">
        <v>84</v>
      </c>
      <c r="AA188" s="51"/>
      <c r="AB188" s="96" t="s">
        <v>248</v>
      </c>
      <c r="AC188" s="97"/>
    </row>
    <row r="189" spans="1:29" ht="43.2" x14ac:dyDescent="0.3">
      <c r="A189" s="38">
        <f t="shared" si="17"/>
        <v>179</v>
      </c>
      <c r="B189" s="55" t="s">
        <v>247</v>
      </c>
      <c r="C189" s="49">
        <v>4.2110000000000003</v>
      </c>
      <c r="D189" s="49">
        <v>4.5460000000000003</v>
      </c>
      <c r="E189" s="50">
        <v>0.33499999999999996</v>
      </c>
      <c r="F189" s="49" t="s">
        <v>32</v>
      </c>
      <c r="G189" s="49">
        <v>6</v>
      </c>
      <c r="H189" s="49" t="s">
        <v>232</v>
      </c>
      <c r="I189" s="42" t="s">
        <v>27</v>
      </c>
      <c r="J189" s="42"/>
      <c r="K189" s="51">
        <f t="shared" si="12"/>
        <v>1</v>
      </c>
      <c r="L189" s="51" t="s">
        <v>233</v>
      </c>
      <c r="M189" s="51">
        <f t="shared" si="13"/>
        <v>1</v>
      </c>
      <c r="N189" s="51" t="s">
        <v>195</v>
      </c>
      <c r="O189" s="51">
        <f t="shared" si="14"/>
        <v>0</v>
      </c>
      <c r="P189" s="51" t="s">
        <v>233</v>
      </c>
      <c r="Q189" s="51" t="s">
        <v>233</v>
      </c>
      <c r="R189" s="51">
        <f t="shared" si="15"/>
        <v>1</v>
      </c>
      <c r="S189" s="51" t="s">
        <v>31</v>
      </c>
      <c r="T189" s="52">
        <v>44405</v>
      </c>
      <c r="U189" s="51" t="s">
        <v>195</v>
      </c>
      <c r="V189" s="51">
        <f t="shared" si="16"/>
        <v>0</v>
      </c>
      <c r="W189" s="51" t="s">
        <v>233</v>
      </c>
      <c r="X189" s="96" t="s">
        <v>250</v>
      </c>
      <c r="Y189" s="51" t="s">
        <v>115</v>
      </c>
      <c r="Z189" s="98" t="s">
        <v>251</v>
      </c>
      <c r="AA189" s="51"/>
      <c r="AB189" s="96" t="s">
        <v>250</v>
      </c>
      <c r="AC189" s="97"/>
    </row>
    <row r="190" spans="1:29" hidden="1" x14ac:dyDescent="0.3">
      <c r="A190" s="38">
        <f t="shared" si="17"/>
        <v>180</v>
      </c>
      <c r="B190" s="55" t="s">
        <v>247</v>
      </c>
      <c r="C190" s="49">
        <v>4.2110000000000003</v>
      </c>
      <c r="D190" s="49">
        <v>4.5460000000000003</v>
      </c>
      <c r="E190" s="50">
        <v>0.33499999999999996</v>
      </c>
      <c r="F190" s="49" t="s">
        <v>26</v>
      </c>
      <c r="G190" s="42" t="s">
        <v>27</v>
      </c>
      <c r="H190" s="42"/>
      <c r="I190" s="49">
        <v>6</v>
      </c>
      <c r="J190" s="49" t="s">
        <v>232</v>
      </c>
      <c r="K190" s="51">
        <f t="shared" si="12"/>
        <v>1</v>
      </c>
      <c r="L190" s="51" t="s">
        <v>233</v>
      </c>
      <c r="M190" s="51">
        <f t="shared" si="13"/>
        <v>1</v>
      </c>
      <c r="N190" s="51" t="s">
        <v>233</v>
      </c>
      <c r="O190" s="51">
        <f t="shared" si="14"/>
        <v>1</v>
      </c>
      <c r="P190" s="51" t="s">
        <v>233</v>
      </c>
      <c r="Q190" s="51" t="s">
        <v>233</v>
      </c>
      <c r="R190" s="51">
        <f t="shared" si="15"/>
        <v>1</v>
      </c>
      <c r="S190" s="51" t="s">
        <v>31</v>
      </c>
      <c r="T190" s="52">
        <v>44405</v>
      </c>
      <c r="U190" s="51" t="s">
        <v>233</v>
      </c>
      <c r="V190" s="51">
        <f t="shared" si="16"/>
        <v>1</v>
      </c>
      <c r="W190" s="51" t="s">
        <v>31</v>
      </c>
      <c r="X190" s="96" t="s">
        <v>252</v>
      </c>
      <c r="Y190" s="51"/>
      <c r="Z190" s="51"/>
      <c r="AA190" s="51"/>
      <c r="AB190" s="96" t="s">
        <v>252</v>
      </c>
      <c r="AC190" s="97"/>
    </row>
    <row r="191" spans="1:29" hidden="1" x14ac:dyDescent="0.3">
      <c r="A191" s="38">
        <f t="shared" si="17"/>
        <v>181</v>
      </c>
      <c r="B191" s="55" t="s">
        <v>247</v>
      </c>
      <c r="C191" s="49">
        <v>4.798</v>
      </c>
      <c r="D191" s="49">
        <v>4.8929999999999998</v>
      </c>
      <c r="E191" s="50">
        <v>9.4999999999999751E-2</v>
      </c>
      <c r="F191" s="49" t="s">
        <v>26</v>
      </c>
      <c r="G191" s="42" t="s">
        <v>27</v>
      </c>
      <c r="H191" s="42"/>
      <c r="I191" s="49">
        <v>5</v>
      </c>
      <c r="J191" s="49" t="s">
        <v>232</v>
      </c>
      <c r="K191" s="51">
        <f t="shared" si="12"/>
        <v>1</v>
      </c>
      <c r="L191" s="51" t="s">
        <v>233</v>
      </c>
      <c r="M191" s="51">
        <f t="shared" si="13"/>
        <v>1</v>
      </c>
      <c r="N191" s="51" t="s">
        <v>233</v>
      </c>
      <c r="O191" s="51">
        <f t="shared" si="14"/>
        <v>1</v>
      </c>
      <c r="P191" s="51" t="s">
        <v>233</v>
      </c>
      <c r="Q191" s="51" t="s">
        <v>233</v>
      </c>
      <c r="R191" s="51">
        <f t="shared" si="15"/>
        <v>1</v>
      </c>
      <c r="S191" s="51" t="s">
        <v>31</v>
      </c>
      <c r="T191" s="52">
        <v>44405</v>
      </c>
      <c r="U191" s="51" t="s">
        <v>233</v>
      </c>
      <c r="V191" s="51">
        <f t="shared" si="16"/>
        <v>1</v>
      </c>
      <c r="W191" s="51" t="s">
        <v>31</v>
      </c>
      <c r="X191" s="96"/>
      <c r="Y191" s="51"/>
      <c r="Z191" s="51"/>
      <c r="AA191" s="51"/>
      <c r="AB191" s="96"/>
      <c r="AC191" s="97"/>
    </row>
    <row r="192" spans="1:29" ht="57.6" x14ac:dyDescent="0.3">
      <c r="A192" s="38">
        <f t="shared" si="17"/>
        <v>182</v>
      </c>
      <c r="B192" s="39">
        <v>87072000</v>
      </c>
      <c r="C192" s="40">
        <v>1.159</v>
      </c>
      <c r="D192" s="40">
        <v>2.0270000000000001</v>
      </c>
      <c r="E192" s="41">
        <v>0.8680000000000001</v>
      </c>
      <c r="F192" s="40" t="s">
        <v>26</v>
      </c>
      <c r="G192" s="42" t="s">
        <v>27</v>
      </c>
      <c r="H192" s="42"/>
      <c r="I192" s="40">
        <v>6</v>
      </c>
      <c r="J192" s="40" t="s">
        <v>232</v>
      </c>
      <c r="K192" s="43">
        <f t="shared" si="12"/>
        <v>1</v>
      </c>
      <c r="L192" s="43" t="s">
        <v>195</v>
      </c>
      <c r="M192" s="43">
        <f t="shared" si="13"/>
        <v>0</v>
      </c>
      <c r="N192" s="43" t="s">
        <v>195</v>
      </c>
      <c r="O192" s="43">
        <f t="shared" si="14"/>
        <v>0</v>
      </c>
      <c r="P192" s="43"/>
      <c r="Q192" s="43"/>
      <c r="R192" s="43">
        <f t="shared" si="15"/>
        <v>0</v>
      </c>
      <c r="S192" s="43" t="s">
        <v>31</v>
      </c>
      <c r="T192" s="44">
        <v>44406</v>
      </c>
      <c r="U192" s="43" t="s">
        <v>195</v>
      </c>
      <c r="V192" s="43">
        <f t="shared" si="16"/>
        <v>0</v>
      </c>
      <c r="W192" s="43" t="s">
        <v>233</v>
      </c>
      <c r="X192" s="94" t="s">
        <v>253</v>
      </c>
      <c r="Y192" s="43" t="s">
        <v>115</v>
      </c>
      <c r="Z192" s="95" t="s">
        <v>254</v>
      </c>
      <c r="AA192" s="43"/>
      <c r="AB192" s="94" t="s">
        <v>253</v>
      </c>
      <c r="AC192" s="18"/>
    </row>
    <row r="193" spans="1:29" ht="28.8" x14ac:dyDescent="0.3">
      <c r="A193" s="38">
        <f t="shared" si="17"/>
        <v>183</v>
      </c>
      <c r="B193" s="39">
        <v>87072000</v>
      </c>
      <c r="C193" s="40">
        <v>5.1289999999999996</v>
      </c>
      <c r="D193" s="40">
        <v>5.9569999999999999</v>
      </c>
      <c r="E193" s="41">
        <v>0.82800000000000029</v>
      </c>
      <c r="F193" s="40" t="s">
        <v>32</v>
      </c>
      <c r="G193" s="40">
        <v>7</v>
      </c>
      <c r="H193" s="40" t="s">
        <v>232</v>
      </c>
      <c r="I193" s="42" t="s">
        <v>27</v>
      </c>
      <c r="J193" s="42"/>
      <c r="K193" s="43">
        <f t="shared" si="12"/>
        <v>1</v>
      </c>
      <c r="L193" s="43" t="s">
        <v>233</v>
      </c>
      <c r="M193" s="43">
        <f t="shared" si="13"/>
        <v>1</v>
      </c>
      <c r="N193" s="43" t="s">
        <v>195</v>
      </c>
      <c r="O193" s="43">
        <f t="shared" si="14"/>
        <v>0</v>
      </c>
      <c r="P193" s="43" t="s">
        <v>233</v>
      </c>
      <c r="Q193" s="43" t="s">
        <v>233</v>
      </c>
      <c r="R193" s="43">
        <f t="shared" si="15"/>
        <v>1</v>
      </c>
      <c r="S193" s="43" t="s">
        <v>31</v>
      </c>
      <c r="T193" s="44">
        <v>44406</v>
      </c>
      <c r="U193" s="43" t="s">
        <v>195</v>
      </c>
      <c r="V193" s="43">
        <f t="shared" si="16"/>
        <v>0</v>
      </c>
      <c r="W193" s="43" t="s">
        <v>233</v>
      </c>
      <c r="X193" s="94" t="s">
        <v>255</v>
      </c>
      <c r="Y193" s="43" t="s">
        <v>115</v>
      </c>
      <c r="Z193" s="95" t="s">
        <v>256</v>
      </c>
      <c r="AA193" s="43"/>
      <c r="AB193" s="94" t="s">
        <v>255</v>
      </c>
      <c r="AC193" s="18"/>
    </row>
    <row r="194" spans="1:29" ht="28.8" x14ac:dyDescent="0.3">
      <c r="A194" s="38">
        <f t="shared" si="17"/>
        <v>184</v>
      </c>
      <c r="B194" s="39" t="s">
        <v>257</v>
      </c>
      <c r="C194" s="40">
        <v>6.4119999999999999</v>
      </c>
      <c r="D194" s="40">
        <v>6.8230000000000004</v>
      </c>
      <c r="E194" s="41">
        <v>0.41100000000000048</v>
      </c>
      <c r="F194" s="40" t="s">
        <v>26</v>
      </c>
      <c r="G194" s="42" t="s">
        <v>27</v>
      </c>
      <c r="H194" s="42"/>
      <c r="I194" s="40">
        <v>6</v>
      </c>
      <c r="J194" s="40" t="s">
        <v>232</v>
      </c>
      <c r="K194" s="43">
        <f t="shared" si="12"/>
        <v>1</v>
      </c>
      <c r="L194" s="43" t="s">
        <v>233</v>
      </c>
      <c r="M194" s="43">
        <f t="shared" si="13"/>
        <v>1</v>
      </c>
      <c r="N194" s="43" t="s">
        <v>195</v>
      </c>
      <c r="O194" s="43">
        <f t="shared" si="14"/>
        <v>0</v>
      </c>
      <c r="P194" s="43" t="s">
        <v>233</v>
      </c>
      <c r="Q194" s="43" t="s">
        <v>233</v>
      </c>
      <c r="R194" s="43">
        <f t="shared" si="15"/>
        <v>1</v>
      </c>
      <c r="S194" s="43" t="s">
        <v>31</v>
      </c>
      <c r="T194" s="44">
        <v>44406</v>
      </c>
      <c r="U194" s="43" t="s">
        <v>195</v>
      </c>
      <c r="V194" s="43">
        <f t="shared" si="16"/>
        <v>0</v>
      </c>
      <c r="W194" s="43" t="s">
        <v>233</v>
      </c>
      <c r="X194" s="94" t="s">
        <v>258</v>
      </c>
      <c r="Y194" s="43" t="s">
        <v>115</v>
      </c>
      <c r="Z194" s="95" t="s">
        <v>132</v>
      </c>
      <c r="AA194" s="43"/>
      <c r="AB194" s="94" t="s">
        <v>258</v>
      </c>
      <c r="AC194" s="18"/>
    </row>
    <row r="195" spans="1:29" ht="28.8" x14ac:dyDescent="0.3">
      <c r="A195" s="38">
        <f t="shared" si="17"/>
        <v>185</v>
      </c>
      <c r="B195" s="39" t="s">
        <v>257</v>
      </c>
      <c r="C195" s="40">
        <v>7.4269999999999996</v>
      </c>
      <c r="D195" s="40">
        <v>7.54</v>
      </c>
      <c r="E195" s="41">
        <v>0.11300000000000043</v>
      </c>
      <c r="F195" s="40" t="s">
        <v>26</v>
      </c>
      <c r="G195" s="42" t="s">
        <v>27</v>
      </c>
      <c r="H195" s="42"/>
      <c r="I195" s="40">
        <v>6</v>
      </c>
      <c r="J195" s="40" t="s">
        <v>232</v>
      </c>
      <c r="K195" s="43">
        <f t="shared" si="12"/>
        <v>1</v>
      </c>
      <c r="L195" s="43" t="s">
        <v>233</v>
      </c>
      <c r="M195" s="43">
        <f t="shared" si="13"/>
        <v>1</v>
      </c>
      <c r="N195" s="43" t="s">
        <v>195</v>
      </c>
      <c r="O195" s="43">
        <f t="shared" si="14"/>
        <v>0</v>
      </c>
      <c r="P195" s="43" t="s">
        <v>233</v>
      </c>
      <c r="Q195" s="43" t="s">
        <v>233</v>
      </c>
      <c r="R195" s="43">
        <f t="shared" si="15"/>
        <v>1</v>
      </c>
      <c r="S195" s="43" t="s">
        <v>31</v>
      </c>
      <c r="T195" s="44">
        <v>44406</v>
      </c>
      <c r="U195" s="43" t="s">
        <v>195</v>
      </c>
      <c r="V195" s="43">
        <f t="shared" si="16"/>
        <v>0</v>
      </c>
      <c r="W195" s="43" t="s">
        <v>233</v>
      </c>
      <c r="X195" s="94" t="s">
        <v>259</v>
      </c>
      <c r="Y195" s="43" t="s">
        <v>115</v>
      </c>
      <c r="Z195" s="95" t="s">
        <v>132</v>
      </c>
      <c r="AA195" s="43"/>
      <c r="AB195" s="94" t="s">
        <v>259</v>
      </c>
      <c r="AC195" s="18"/>
    </row>
    <row r="196" spans="1:29" hidden="1" x14ac:dyDescent="0.3">
      <c r="A196" s="38">
        <f t="shared" si="17"/>
        <v>186</v>
      </c>
      <c r="B196" s="71" t="s">
        <v>260</v>
      </c>
      <c r="C196" s="72">
        <v>0.57999999999999996</v>
      </c>
      <c r="D196" s="72">
        <v>0.66500000000000004</v>
      </c>
      <c r="E196" s="50">
        <v>8.5000000000000075E-2</v>
      </c>
      <c r="F196" s="72" t="s">
        <v>26</v>
      </c>
      <c r="G196" s="42" t="s">
        <v>27</v>
      </c>
      <c r="H196" s="42"/>
      <c r="I196" s="49">
        <v>9</v>
      </c>
      <c r="J196" s="49" t="s">
        <v>232</v>
      </c>
      <c r="K196" s="51">
        <f t="shared" si="12"/>
        <v>1</v>
      </c>
      <c r="L196" s="51" t="s">
        <v>233</v>
      </c>
      <c r="M196" s="51">
        <f t="shared" si="13"/>
        <v>1</v>
      </c>
      <c r="N196" s="51" t="s">
        <v>233</v>
      </c>
      <c r="O196" s="51">
        <f t="shared" si="14"/>
        <v>1</v>
      </c>
      <c r="P196" s="51" t="s">
        <v>233</v>
      </c>
      <c r="Q196" s="51" t="s">
        <v>233</v>
      </c>
      <c r="R196" s="51">
        <f t="shared" si="15"/>
        <v>1</v>
      </c>
      <c r="S196" s="51" t="s">
        <v>31</v>
      </c>
      <c r="T196" s="52">
        <v>44406</v>
      </c>
      <c r="U196" s="51" t="s">
        <v>233</v>
      </c>
      <c r="V196" s="51">
        <f t="shared" si="16"/>
        <v>1</v>
      </c>
      <c r="W196" s="51" t="s">
        <v>233</v>
      </c>
      <c r="X196" s="96"/>
      <c r="Y196" s="51"/>
      <c r="Z196" s="51"/>
      <c r="AA196" s="51"/>
      <c r="AB196" s="96"/>
      <c r="AC196" s="97"/>
    </row>
    <row r="197" spans="1:29" hidden="1" x14ac:dyDescent="0.3">
      <c r="A197" s="38">
        <f t="shared" si="17"/>
        <v>187</v>
      </c>
      <c r="B197" s="55" t="s">
        <v>260</v>
      </c>
      <c r="C197" s="49">
        <v>0.66500000000000004</v>
      </c>
      <c r="D197" s="49">
        <v>1.53</v>
      </c>
      <c r="E197" s="50">
        <v>0.86499999999999999</v>
      </c>
      <c r="F197" s="49" t="s">
        <v>26</v>
      </c>
      <c r="G197" s="42" t="s">
        <v>27</v>
      </c>
      <c r="H197" s="42"/>
      <c r="I197" s="49">
        <v>5</v>
      </c>
      <c r="J197" s="49" t="s">
        <v>232</v>
      </c>
      <c r="K197" s="51">
        <f t="shared" si="12"/>
        <v>1</v>
      </c>
      <c r="L197" s="51" t="s">
        <v>233</v>
      </c>
      <c r="M197" s="51">
        <f t="shared" si="13"/>
        <v>1</v>
      </c>
      <c r="N197" s="51" t="s">
        <v>233</v>
      </c>
      <c r="O197" s="51">
        <f t="shared" si="14"/>
        <v>1</v>
      </c>
      <c r="P197" s="51" t="s">
        <v>233</v>
      </c>
      <c r="Q197" s="51" t="s">
        <v>233</v>
      </c>
      <c r="R197" s="51">
        <f t="shared" si="15"/>
        <v>1</v>
      </c>
      <c r="S197" s="51" t="s">
        <v>31</v>
      </c>
      <c r="T197" s="52">
        <v>44406</v>
      </c>
      <c r="U197" s="51" t="s">
        <v>233</v>
      </c>
      <c r="V197" s="51">
        <f t="shared" si="16"/>
        <v>1</v>
      </c>
      <c r="W197" s="51" t="s">
        <v>31</v>
      </c>
      <c r="X197" s="96"/>
      <c r="Y197" s="51"/>
      <c r="Z197" s="51"/>
      <c r="AA197" s="51"/>
      <c r="AB197" s="96"/>
      <c r="AC197" s="97"/>
    </row>
    <row r="198" spans="1:29" hidden="1" x14ac:dyDescent="0.3">
      <c r="A198" s="38">
        <f t="shared" si="17"/>
        <v>188</v>
      </c>
      <c r="B198" s="55" t="s">
        <v>260</v>
      </c>
      <c r="C198" s="49">
        <v>1.73</v>
      </c>
      <c r="D198" s="49">
        <v>1.825</v>
      </c>
      <c r="E198" s="50">
        <v>9.4999999999999973E-2</v>
      </c>
      <c r="F198" s="49" t="s">
        <v>26</v>
      </c>
      <c r="G198" s="42" t="s">
        <v>27</v>
      </c>
      <c r="H198" s="42"/>
      <c r="I198" s="49">
        <v>5</v>
      </c>
      <c r="J198" s="49" t="s">
        <v>232</v>
      </c>
      <c r="K198" s="51">
        <f t="shared" si="12"/>
        <v>1</v>
      </c>
      <c r="L198" s="51" t="s">
        <v>233</v>
      </c>
      <c r="M198" s="51">
        <f t="shared" si="13"/>
        <v>1</v>
      </c>
      <c r="N198" s="51" t="s">
        <v>233</v>
      </c>
      <c r="O198" s="51">
        <f t="shared" si="14"/>
        <v>1</v>
      </c>
      <c r="P198" s="51" t="s">
        <v>233</v>
      </c>
      <c r="Q198" s="51" t="s">
        <v>233</v>
      </c>
      <c r="R198" s="51">
        <f t="shared" si="15"/>
        <v>1</v>
      </c>
      <c r="S198" s="51" t="s">
        <v>31</v>
      </c>
      <c r="T198" s="52">
        <v>44406</v>
      </c>
      <c r="U198" s="51" t="s">
        <v>233</v>
      </c>
      <c r="V198" s="51">
        <f t="shared" si="16"/>
        <v>1</v>
      </c>
      <c r="W198" s="51" t="s">
        <v>233</v>
      </c>
      <c r="X198" s="96"/>
      <c r="Y198" s="51"/>
      <c r="Z198" s="51"/>
      <c r="AA198" s="51"/>
      <c r="AB198" s="96"/>
      <c r="AC198" s="97"/>
    </row>
    <row r="199" spans="1:29" hidden="1" x14ac:dyDescent="0.3">
      <c r="A199" s="38">
        <f t="shared" si="17"/>
        <v>189</v>
      </c>
      <c r="B199" s="55" t="s">
        <v>260</v>
      </c>
      <c r="C199" s="49">
        <v>2.4039999999999999</v>
      </c>
      <c r="D199" s="49">
        <v>2.6779999999999999</v>
      </c>
      <c r="E199" s="50">
        <v>0.27400000000000002</v>
      </c>
      <c r="F199" s="49" t="s">
        <v>32</v>
      </c>
      <c r="G199" s="49">
        <v>5</v>
      </c>
      <c r="H199" s="49" t="s">
        <v>232</v>
      </c>
      <c r="I199" s="42" t="s">
        <v>27</v>
      </c>
      <c r="J199" s="42" t="s">
        <v>261</v>
      </c>
      <c r="K199" s="51">
        <f t="shared" si="12"/>
        <v>1</v>
      </c>
      <c r="L199" s="51" t="s">
        <v>233</v>
      </c>
      <c r="M199" s="51">
        <f t="shared" si="13"/>
        <v>1</v>
      </c>
      <c r="N199" s="51" t="s">
        <v>233</v>
      </c>
      <c r="O199" s="51">
        <f t="shared" si="14"/>
        <v>1</v>
      </c>
      <c r="P199" s="51" t="s">
        <v>233</v>
      </c>
      <c r="Q199" s="51" t="s">
        <v>233</v>
      </c>
      <c r="R199" s="51">
        <f t="shared" si="15"/>
        <v>1</v>
      </c>
      <c r="S199" s="51" t="s">
        <v>31</v>
      </c>
      <c r="T199" s="52">
        <v>44406</v>
      </c>
      <c r="U199" s="51" t="s">
        <v>233</v>
      </c>
      <c r="V199" s="51">
        <f t="shared" si="16"/>
        <v>1</v>
      </c>
      <c r="W199" s="51" t="s">
        <v>233</v>
      </c>
      <c r="X199" s="96"/>
      <c r="Y199" s="51"/>
      <c r="Z199" s="51"/>
      <c r="AA199" s="51"/>
      <c r="AB199" s="96"/>
      <c r="AC199" s="97"/>
    </row>
    <row r="200" spans="1:29" ht="28.8" x14ac:dyDescent="0.3">
      <c r="A200" s="38">
        <f t="shared" si="17"/>
        <v>190</v>
      </c>
      <c r="B200" s="55" t="s">
        <v>260</v>
      </c>
      <c r="C200" s="49">
        <v>2.67</v>
      </c>
      <c r="D200" s="49">
        <v>3.415</v>
      </c>
      <c r="E200" s="50">
        <v>0.74500000000000011</v>
      </c>
      <c r="F200" s="49" t="s">
        <v>26</v>
      </c>
      <c r="G200" s="42" t="s">
        <v>27</v>
      </c>
      <c r="H200" s="42"/>
      <c r="I200" s="49">
        <v>5</v>
      </c>
      <c r="J200" s="49" t="s">
        <v>232</v>
      </c>
      <c r="K200" s="51">
        <f t="shared" si="12"/>
        <v>1</v>
      </c>
      <c r="L200" s="51" t="s">
        <v>233</v>
      </c>
      <c r="M200" s="51">
        <f t="shared" si="13"/>
        <v>1</v>
      </c>
      <c r="N200" s="51" t="s">
        <v>233</v>
      </c>
      <c r="O200" s="51">
        <f t="shared" si="14"/>
        <v>1</v>
      </c>
      <c r="P200" s="51" t="s">
        <v>233</v>
      </c>
      <c r="Q200" s="51" t="s">
        <v>195</v>
      </c>
      <c r="R200" s="51">
        <f t="shared" si="15"/>
        <v>0</v>
      </c>
      <c r="S200" s="51" t="s">
        <v>31</v>
      </c>
      <c r="T200" s="52">
        <v>44406</v>
      </c>
      <c r="U200" s="51" t="s">
        <v>195</v>
      </c>
      <c r="V200" s="51">
        <f t="shared" si="16"/>
        <v>0</v>
      </c>
      <c r="W200" s="51" t="s">
        <v>233</v>
      </c>
      <c r="X200" s="96" t="s">
        <v>262</v>
      </c>
      <c r="Y200" s="51" t="s">
        <v>115</v>
      </c>
      <c r="Z200" s="61" t="s">
        <v>132</v>
      </c>
      <c r="AA200" s="51"/>
      <c r="AB200" s="96" t="s">
        <v>262</v>
      </c>
      <c r="AC200" s="97"/>
    </row>
    <row r="201" spans="1:29" hidden="1" x14ac:dyDescent="0.3">
      <c r="A201" s="38">
        <f t="shared" si="17"/>
        <v>191</v>
      </c>
      <c r="B201" s="55" t="s">
        <v>260</v>
      </c>
      <c r="C201" s="49">
        <v>3.72</v>
      </c>
      <c r="D201" s="49">
        <v>3.85</v>
      </c>
      <c r="E201" s="50">
        <v>0.12999999999999989</v>
      </c>
      <c r="F201" s="49" t="s">
        <v>26</v>
      </c>
      <c r="G201" s="42" t="s">
        <v>27</v>
      </c>
      <c r="H201" s="42"/>
      <c r="I201" s="49">
        <v>6</v>
      </c>
      <c r="J201" s="49" t="s">
        <v>232</v>
      </c>
      <c r="K201" s="51">
        <f t="shared" si="12"/>
        <v>1</v>
      </c>
      <c r="L201" s="51" t="s">
        <v>233</v>
      </c>
      <c r="M201" s="51">
        <f t="shared" si="13"/>
        <v>1</v>
      </c>
      <c r="N201" s="51" t="s">
        <v>233</v>
      </c>
      <c r="O201" s="51">
        <f t="shared" si="14"/>
        <v>1</v>
      </c>
      <c r="P201" s="51" t="s">
        <v>233</v>
      </c>
      <c r="Q201" s="51" t="s">
        <v>233</v>
      </c>
      <c r="R201" s="51">
        <f t="shared" si="15"/>
        <v>1</v>
      </c>
      <c r="S201" s="51" t="s">
        <v>31</v>
      </c>
      <c r="T201" s="52">
        <v>44406</v>
      </c>
      <c r="U201" s="51" t="s">
        <v>233</v>
      </c>
      <c r="V201" s="51">
        <f t="shared" si="16"/>
        <v>1</v>
      </c>
      <c r="W201" s="51" t="s">
        <v>233</v>
      </c>
      <c r="X201" s="96"/>
      <c r="Y201" s="51"/>
      <c r="Z201" s="51"/>
      <c r="AA201" s="51"/>
      <c r="AB201" s="96"/>
      <c r="AC201" s="97"/>
    </row>
    <row r="202" spans="1:29" hidden="1" x14ac:dyDescent="0.3">
      <c r="A202" s="38">
        <f t="shared" si="17"/>
        <v>192</v>
      </c>
      <c r="B202" s="39">
        <v>87080001</v>
      </c>
      <c r="C202" s="40">
        <v>0.251</v>
      </c>
      <c r="D202" s="40">
        <v>0.90400000000000003</v>
      </c>
      <c r="E202" s="41">
        <v>0.65300000000000002</v>
      </c>
      <c r="F202" s="40" t="s">
        <v>26</v>
      </c>
      <c r="G202" s="42" t="s">
        <v>27</v>
      </c>
      <c r="H202" s="42"/>
      <c r="I202" s="40">
        <v>5</v>
      </c>
      <c r="J202" s="40" t="s">
        <v>232</v>
      </c>
      <c r="K202" s="43">
        <f t="shared" si="12"/>
        <v>1</v>
      </c>
      <c r="L202" s="43" t="s">
        <v>233</v>
      </c>
      <c r="M202" s="43">
        <f t="shared" si="13"/>
        <v>1</v>
      </c>
      <c r="N202" s="43" t="s">
        <v>233</v>
      </c>
      <c r="O202" s="43">
        <f t="shared" si="14"/>
        <v>1</v>
      </c>
      <c r="P202" s="43" t="s">
        <v>233</v>
      </c>
      <c r="Q202" s="43" t="s">
        <v>233</v>
      </c>
      <c r="R202" s="43">
        <f t="shared" si="15"/>
        <v>1</v>
      </c>
      <c r="S202" s="43" t="s">
        <v>31</v>
      </c>
      <c r="T202" s="44">
        <v>44406</v>
      </c>
      <c r="U202" s="43" t="s">
        <v>233</v>
      </c>
      <c r="V202" s="43">
        <f t="shared" si="16"/>
        <v>1</v>
      </c>
      <c r="W202" s="43" t="s">
        <v>31</v>
      </c>
      <c r="X202" s="94"/>
      <c r="Y202" s="43"/>
      <c r="Z202" s="43"/>
      <c r="AA202" s="43"/>
      <c r="AB202" s="94"/>
      <c r="AC202" s="18"/>
    </row>
    <row r="203" spans="1:29" hidden="1" x14ac:dyDescent="0.3">
      <c r="A203" s="38">
        <f t="shared" si="17"/>
        <v>193</v>
      </c>
      <c r="B203" s="55">
        <v>87080900</v>
      </c>
      <c r="C203" s="49">
        <v>34.630000000000003</v>
      </c>
      <c r="D203" s="49">
        <v>35.941000000000003</v>
      </c>
      <c r="E203" s="50">
        <v>1.3109999999999999</v>
      </c>
      <c r="F203" s="49" t="s">
        <v>26</v>
      </c>
      <c r="G203" s="42" t="s">
        <v>27</v>
      </c>
      <c r="H203" s="42"/>
      <c r="I203" s="49">
        <v>8</v>
      </c>
      <c r="J203" s="49" t="s">
        <v>232</v>
      </c>
      <c r="K203" s="51">
        <f t="shared" si="12"/>
        <v>1</v>
      </c>
      <c r="L203" s="51" t="s">
        <v>233</v>
      </c>
      <c r="M203" s="51">
        <f t="shared" si="13"/>
        <v>1</v>
      </c>
      <c r="N203" s="51" t="s">
        <v>233</v>
      </c>
      <c r="O203" s="51">
        <f t="shared" si="14"/>
        <v>1</v>
      </c>
      <c r="P203" s="51" t="s">
        <v>233</v>
      </c>
      <c r="Q203" s="51" t="s">
        <v>233</v>
      </c>
      <c r="R203" s="51">
        <f t="shared" si="15"/>
        <v>1</v>
      </c>
      <c r="S203" s="51" t="s">
        <v>31</v>
      </c>
      <c r="T203" s="52">
        <v>44406</v>
      </c>
      <c r="U203" s="51" t="s">
        <v>233</v>
      </c>
      <c r="V203" s="51">
        <f t="shared" si="16"/>
        <v>1</v>
      </c>
      <c r="W203" s="51" t="s">
        <v>31</v>
      </c>
      <c r="X203" s="96"/>
      <c r="Y203" s="51"/>
      <c r="Z203" s="51"/>
      <c r="AA203" s="51"/>
      <c r="AB203" s="96"/>
      <c r="AC203" s="97"/>
    </row>
    <row r="204" spans="1:29" hidden="1" x14ac:dyDescent="0.3">
      <c r="A204" s="38">
        <f t="shared" si="17"/>
        <v>194</v>
      </c>
      <c r="B204" s="55" t="s">
        <v>263</v>
      </c>
      <c r="C204" s="49">
        <v>36.389000000000003</v>
      </c>
      <c r="D204" s="49">
        <v>37.817999999999998</v>
      </c>
      <c r="E204" s="50">
        <v>1.4289999999999949</v>
      </c>
      <c r="F204" s="49" t="s">
        <v>26</v>
      </c>
      <c r="G204" s="42" t="s">
        <v>27</v>
      </c>
      <c r="H204" s="42"/>
      <c r="I204" s="49">
        <v>5</v>
      </c>
      <c r="J204" s="49" t="s">
        <v>232</v>
      </c>
      <c r="K204" s="51">
        <f t="shared" ref="K204:K267" si="18">IF($F204="L",IF(G204&gt;=5,1,0),IF($F204="R",IF($I204&gt;=5,1,0),0))</f>
        <v>1</v>
      </c>
      <c r="L204" s="51" t="s">
        <v>233</v>
      </c>
      <c r="M204" s="51">
        <f t="shared" ref="M204:M267" si="19">IF(L204="Y",1,IF(L204="n/a",1,0))</f>
        <v>1</v>
      </c>
      <c r="N204" s="51" t="s">
        <v>233</v>
      </c>
      <c r="O204" s="51">
        <f t="shared" ref="O204:O267" si="20">IF(N204="Y",1,IF(N204="n/a",1,0))</f>
        <v>1</v>
      </c>
      <c r="P204" s="51" t="s">
        <v>233</v>
      </c>
      <c r="Q204" s="51" t="s">
        <v>233</v>
      </c>
      <c r="R204" s="51">
        <f t="shared" ref="R204:R267" si="21">IF(Q204="Y",1,IF(Q204="n/a",1,0))</f>
        <v>1</v>
      </c>
      <c r="S204" s="51" t="s">
        <v>31</v>
      </c>
      <c r="T204" s="52">
        <v>44406</v>
      </c>
      <c r="U204" s="51" t="s">
        <v>233</v>
      </c>
      <c r="V204" s="51">
        <f t="shared" ref="V204:V267" si="22">IF(U204="Y",1,IF(U204="n/a",1,0))</f>
        <v>1</v>
      </c>
      <c r="W204" s="51" t="s">
        <v>233</v>
      </c>
      <c r="X204" s="96"/>
      <c r="Y204" s="51"/>
      <c r="Z204" s="51"/>
      <c r="AA204" s="51"/>
      <c r="AB204" s="96"/>
      <c r="AC204" s="97"/>
    </row>
    <row r="205" spans="1:29" hidden="1" x14ac:dyDescent="0.3">
      <c r="A205" s="38">
        <f t="shared" ref="A205:A268" si="23">A204+1</f>
        <v>195</v>
      </c>
      <c r="B205" s="55" t="s">
        <v>263</v>
      </c>
      <c r="C205" s="49">
        <v>38.542000000000002</v>
      </c>
      <c r="D205" s="49">
        <v>38.600999999999999</v>
      </c>
      <c r="E205" s="50">
        <v>5.8999999999997499E-2</v>
      </c>
      <c r="F205" s="49" t="s">
        <v>26</v>
      </c>
      <c r="G205" s="42" t="s">
        <v>27</v>
      </c>
      <c r="H205" s="42"/>
      <c r="I205" s="49">
        <v>5</v>
      </c>
      <c r="J205" s="49" t="s">
        <v>232</v>
      </c>
      <c r="K205" s="51">
        <f t="shared" si="18"/>
        <v>1</v>
      </c>
      <c r="L205" s="51" t="s">
        <v>233</v>
      </c>
      <c r="M205" s="51">
        <f t="shared" si="19"/>
        <v>1</v>
      </c>
      <c r="N205" s="51" t="s">
        <v>233</v>
      </c>
      <c r="O205" s="51">
        <f t="shared" si="20"/>
        <v>1</v>
      </c>
      <c r="P205" s="51" t="s">
        <v>233</v>
      </c>
      <c r="Q205" s="51" t="s">
        <v>233</v>
      </c>
      <c r="R205" s="51">
        <f t="shared" si="21"/>
        <v>1</v>
      </c>
      <c r="S205" s="51" t="s">
        <v>31</v>
      </c>
      <c r="T205" s="52">
        <v>44406</v>
      </c>
      <c r="U205" s="51" t="s">
        <v>233</v>
      </c>
      <c r="V205" s="51">
        <f t="shared" si="22"/>
        <v>1</v>
      </c>
      <c r="W205" s="51" t="s">
        <v>31</v>
      </c>
      <c r="X205" s="96"/>
      <c r="Y205" s="51"/>
      <c r="Z205" s="51"/>
      <c r="AA205" s="51"/>
      <c r="AB205" s="96"/>
      <c r="AC205" s="97"/>
    </row>
    <row r="206" spans="1:29" ht="28.8" x14ac:dyDescent="0.3">
      <c r="A206" s="38">
        <f t="shared" si="23"/>
        <v>196</v>
      </c>
      <c r="B206" s="55" t="s">
        <v>263</v>
      </c>
      <c r="C206" s="49">
        <v>39.116</v>
      </c>
      <c r="D206" s="49">
        <v>39.338000000000001</v>
      </c>
      <c r="E206" s="50">
        <v>0.22200000000000131</v>
      </c>
      <c r="F206" s="49" t="s">
        <v>26</v>
      </c>
      <c r="G206" s="42" t="s">
        <v>27</v>
      </c>
      <c r="H206" s="42"/>
      <c r="I206" s="49">
        <v>5</v>
      </c>
      <c r="J206" s="49" t="s">
        <v>232</v>
      </c>
      <c r="K206" s="51">
        <f t="shared" si="18"/>
        <v>1</v>
      </c>
      <c r="L206" s="51" t="s">
        <v>233</v>
      </c>
      <c r="M206" s="51">
        <f t="shared" si="19"/>
        <v>1</v>
      </c>
      <c r="N206" s="51" t="s">
        <v>195</v>
      </c>
      <c r="O206" s="51">
        <f t="shared" si="20"/>
        <v>0</v>
      </c>
      <c r="P206" s="51" t="s">
        <v>233</v>
      </c>
      <c r="Q206" s="51" t="s">
        <v>233</v>
      </c>
      <c r="R206" s="51">
        <f t="shared" si="21"/>
        <v>1</v>
      </c>
      <c r="S206" s="51" t="s">
        <v>31</v>
      </c>
      <c r="T206" s="52">
        <v>44406</v>
      </c>
      <c r="U206" s="51" t="s">
        <v>195</v>
      </c>
      <c r="V206" s="51">
        <f t="shared" si="22"/>
        <v>0</v>
      </c>
      <c r="W206" s="51" t="s">
        <v>233</v>
      </c>
      <c r="X206" s="96" t="s">
        <v>264</v>
      </c>
      <c r="Y206" s="51" t="s">
        <v>115</v>
      </c>
      <c r="Z206" s="61" t="s">
        <v>132</v>
      </c>
      <c r="AA206" s="51"/>
      <c r="AB206" s="96" t="s">
        <v>264</v>
      </c>
      <c r="AC206" s="97"/>
    </row>
    <row r="207" spans="1:29" hidden="1" x14ac:dyDescent="0.3">
      <c r="A207" s="38">
        <f t="shared" si="23"/>
        <v>197</v>
      </c>
      <c r="B207" s="39">
        <v>87085000</v>
      </c>
      <c r="C207" s="40">
        <v>0.96899999999999997</v>
      </c>
      <c r="D207" s="40">
        <v>1.2649999999999999</v>
      </c>
      <c r="E207" s="41">
        <v>0.29599999999999993</v>
      </c>
      <c r="F207" s="40" t="s">
        <v>32</v>
      </c>
      <c r="G207" s="40">
        <v>11</v>
      </c>
      <c r="H207" s="40" t="s">
        <v>232</v>
      </c>
      <c r="I207" s="42" t="s">
        <v>27</v>
      </c>
      <c r="J207" s="42"/>
      <c r="K207" s="43">
        <f t="shared" si="18"/>
        <v>1</v>
      </c>
      <c r="L207" s="43" t="s">
        <v>233</v>
      </c>
      <c r="M207" s="43">
        <f t="shared" si="19"/>
        <v>1</v>
      </c>
      <c r="N207" s="43" t="s">
        <v>233</v>
      </c>
      <c r="O207" s="43">
        <f t="shared" si="20"/>
        <v>1</v>
      </c>
      <c r="P207" s="43" t="s">
        <v>233</v>
      </c>
      <c r="Q207" s="43" t="s">
        <v>233</v>
      </c>
      <c r="R207" s="43">
        <f t="shared" si="21"/>
        <v>1</v>
      </c>
      <c r="S207" s="43" t="s">
        <v>31</v>
      </c>
      <c r="T207" s="44">
        <v>44406</v>
      </c>
      <c r="U207" s="43" t="s">
        <v>233</v>
      </c>
      <c r="V207" s="43">
        <f t="shared" si="22"/>
        <v>1</v>
      </c>
      <c r="W207" s="43" t="s">
        <v>233</v>
      </c>
      <c r="X207" s="94"/>
      <c r="Y207" s="43"/>
      <c r="Z207" s="43"/>
      <c r="AA207" s="43"/>
      <c r="AB207" s="94"/>
      <c r="AC207" s="18"/>
    </row>
    <row r="208" spans="1:29" hidden="1" x14ac:dyDescent="0.3">
      <c r="A208" s="38">
        <f t="shared" si="23"/>
        <v>198</v>
      </c>
      <c r="B208" s="39" t="s">
        <v>265</v>
      </c>
      <c r="C208" s="40">
        <v>0.99</v>
      </c>
      <c r="D208" s="40">
        <v>1.0429999999999999</v>
      </c>
      <c r="E208" s="41">
        <v>5.2999999999999936E-2</v>
      </c>
      <c r="F208" s="40" t="s">
        <v>26</v>
      </c>
      <c r="G208" s="42" t="s">
        <v>27</v>
      </c>
      <c r="H208" s="42"/>
      <c r="I208" s="40">
        <v>10</v>
      </c>
      <c r="J208" s="40" t="s">
        <v>232</v>
      </c>
      <c r="K208" s="43">
        <f t="shared" si="18"/>
        <v>1</v>
      </c>
      <c r="L208" s="43" t="s">
        <v>233</v>
      </c>
      <c r="M208" s="43">
        <f t="shared" si="19"/>
        <v>1</v>
      </c>
      <c r="N208" s="43" t="s">
        <v>233</v>
      </c>
      <c r="O208" s="43">
        <f t="shared" si="20"/>
        <v>1</v>
      </c>
      <c r="P208" s="43" t="s">
        <v>233</v>
      </c>
      <c r="Q208" s="43" t="s">
        <v>233</v>
      </c>
      <c r="R208" s="43">
        <f t="shared" si="21"/>
        <v>1</v>
      </c>
      <c r="S208" s="43" t="s">
        <v>31</v>
      </c>
      <c r="T208" s="44">
        <v>44406</v>
      </c>
      <c r="U208" s="43" t="s">
        <v>233</v>
      </c>
      <c r="V208" s="43">
        <f t="shared" si="22"/>
        <v>1</v>
      </c>
      <c r="W208" s="43" t="s">
        <v>31</v>
      </c>
      <c r="X208" s="94"/>
      <c r="Y208" s="43"/>
      <c r="Z208" s="43"/>
      <c r="AA208" s="43"/>
      <c r="AB208" s="94"/>
      <c r="AC208" s="18"/>
    </row>
    <row r="209" spans="1:30" hidden="1" x14ac:dyDescent="0.3">
      <c r="A209" s="38">
        <f t="shared" si="23"/>
        <v>199</v>
      </c>
      <c r="B209" s="39" t="s">
        <v>265</v>
      </c>
      <c r="C209" s="40">
        <v>1.2649999999999999</v>
      </c>
      <c r="D209" s="40">
        <v>1.464</v>
      </c>
      <c r="E209" s="41">
        <v>0.19900000000000007</v>
      </c>
      <c r="F209" s="40" t="s">
        <v>32</v>
      </c>
      <c r="G209" s="40">
        <v>5</v>
      </c>
      <c r="H209" s="40" t="s">
        <v>232</v>
      </c>
      <c r="I209" s="42" t="s">
        <v>27</v>
      </c>
      <c r="J209" s="42"/>
      <c r="K209" s="43">
        <f t="shared" si="18"/>
        <v>1</v>
      </c>
      <c r="L209" s="43" t="s">
        <v>233</v>
      </c>
      <c r="M209" s="43">
        <f t="shared" si="19"/>
        <v>1</v>
      </c>
      <c r="N209" s="43" t="s">
        <v>233</v>
      </c>
      <c r="O209" s="43">
        <f t="shared" si="20"/>
        <v>1</v>
      </c>
      <c r="P209" s="43" t="s">
        <v>233</v>
      </c>
      <c r="Q209" s="43" t="s">
        <v>233</v>
      </c>
      <c r="R209" s="43">
        <f t="shared" si="21"/>
        <v>1</v>
      </c>
      <c r="S209" s="43" t="s">
        <v>31</v>
      </c>
      <c r="T209" s="44">
        <v>44406</v>
      </c>
      <c r="U209" s="43" t="s">
        <v>233</v>
      </c>
      <c r="V209" s="43">
        <f t="shared" si="22"/>
        <v>1</v>
      </c>
      <c r="W209" s="43" t="s">
        <v>31</v>
      </c>
      <c r="X209" s="94"/>
      <c r="Y209" s="43"/>
      <c r="Z209" s="43"/>
      <c r="AA209" s="43"/>
      <c r="AB209" s="94"/>
      <c r="AC209" s="18"/>
    </row>
    <row r="210" spans="1:30" hidden="1" x14ac:dyDescent="0.3">
      <c r="A210" s="38">
        <f t="shared" si="23"/>
        <v>200</v>
      </c>
      <c r="B210" s="39" t="s">
        <v>265</v>
      </c>
      <c r="C210" s="40">
        <v>3.8650000000000002</v>
      </c>
      <c r="D210" s="40">
        <v>4.0250000000000004</v>
      </c>
      <c r="E210" s="41">
        <v>0.16000000000000014</v>
      </c>
      <c r="F210" s="40" t="s">
        <v>26</v>
      </c>
      <c r="G210" s="42" t="s">
        <v>27</v>
      </c>
      <c r="H210" s="42"/>
      <c r="I210" s="40">
        <v>8</v>
      </c>
      <c r="J210" s="40" t="s">
        <v>232</v>
      </c>
      <c r="K210" s="43">
        <f t="shared" si="18"/>
        <v>1</v>
      </c>
      <c r="L210" s="43" t="s">
        <v>233</v>
      </c>
      <c r="M210" s="43">
        <f t="shared" si="19"/>
        <v>1</v>
      </c>
      <c r="N210" s="43" t="s">
        <v>233</v>
      </c>
      <c r="O210" s="43">
        <f t="shared" si="20"/>
        <v>1</v>
      </c>
      <c r="P210" s="43" t="s">
        <v>233</v>
      </c>
      <c r="Q210" s="43" t="s">
        <v>233</v>
      </c>
      <c r="R210" s="43">
        <f t="shared" si="21"/>
        <v>1</v>
      </c>
      <c r="S210" s="43" t="s">
        <v>31</v>
      </c>
      <c r="T210" s="44">
        <v>44406</v>
      </c>
      <c r="U210" s="43" t="s">
        <v>233</v>
      </c>
      <c r="V210" s="43">
        <f t="shared" si="22"/>
        <v>1</v>
      </c>
      <c r="W210" s="43" t="s">
        <v>31</v>
      </c>
      <c r="X210" s="94"/>
      <c r="Y210" s="43"/>
      <c r="Z210" s="43"/>
      <c r="AA210" s="43"/>
      <c r="AB210" s="94"/>
      <c r="AC210" s="18"/>
      <c r="AD210" s="7" t="str">
        <f t="shared" ref="AD210:AD273" si="24">IF(J210="R","Raised",IF(J210="F","Flush",IF(J210="n/a","n/a","")))</f>
        <v/>
      </c>
    </row>
    <row r="211" spans="1:30" ht="28.8" x14ac:dyDescent="0.3">
      <c r="A211" s="38">
        <f t="shared" si="23"/>
        <v>201</v>
      </c>
      <c r="B211" s="55">
        <v>87090000</v>
      </c>
      <c r="C211" s="49">
        <v>13.672000000000001</v>
      </c>
      <c r="D211" s="49">
        <v>13.715999999999999</v>
      </c>
      <c r="E211" s="50">
        <v>4.3999999999998707E-2</v>
      </c>
      <c r="F211" s="49" t="s">
        <v>26</v>
      </c>
      <c r="G211" s="42" t="s">
        <v>27</v>
      </c>
      <c r="H211" s="42"/>
      <c r="I211" s="49">
        <v>6</v>
      </c>
      <c r="J211" s="49" t="s">
        <v>232</v>
      </c>
      <c r="K211" s="51">
        <f t="shared" si="18"/>
        <v>1</v>
      </c>
      <c r="L211" s="51" t="s">
        <v>233</v>
      </c>
      <c r="M211" s="51">
        <f t="shared" si="19"/>
        <v>1</v>
      </c>
      <c r="N211" s="51" t="s">
        <v>195</v>
      </c>
      <c r="O211" s="51">
        <f t="shared" si="20"/>
        <v>0</v>
      </c>
      <c r="P211" s="51" t="s">
        <v>233</v>
      </c>
      <c r="Q211" s="51" t="s">
        <v>233</v>
      </c>
      <c r="R211" s="51">
        <f t="shared" si="21"/>
        <v>1</v>
      </c>
      <c r="S211" s="51" t="s">
        <v>31</v>
      </c>
      <c r="T211" s="52">
        <v>44406</v>
      </c>
      <c r="U211" s="51" t="s">
        <v>195</v>
      </c>
      <c r="V211" s="51">
        <f t="shared" si="22"/>
        <v>0</v>
      </c>
      <c r="W211" s="51" t="s">
        <v>233</v>
      </c>
      <c r="X211" s="96" t="s">
        <v>266</v>
      </c>
      <c r="Y211" s="51" t="s">
        <v>115</v>
      </c>
      <c r="Z211" s="61" t="s">
        <v>267</v>
      </c>
      <c r="AA211" s="51"/>
      <c r="AB211" s="96" t="s">
        <v>266</v>
      </c>
      <c r="AC211" s="97"/>
      <c r="AD211" s="7" t="str">
        <f t="shared" si="24"/>
        <v/>
      </c>
    </row>
    <row r="212" spans="1:30" hidden="1" x14ac:dyDescent="0.3">
      <c r="A212" s="38">
        <f t="shared" si="23"/>
        <v>202</v>
      </c>
      <c r="B212" s="55" t="s">
        <v>268</v>
      </c>
      <c r="C212" s="49">
        <v>18.254999999999999</v>
      </c>
      <c r="D212" s="49">
        <v>18.318000000000001</v>
      </c>
      <c r="E212" s="50">
        <v>6.3000000000002387E-2</v>
      </c>
      <c r="F212" s="49" t="s">
        <v>26</v>
      </c>
      <c r="G212" s="42" t="s">
        <v>27</v>
      </c>
      <c r="H212" s="42"/>
      <c r="I212" s="49">
        <v>8</v>
      </c>
      <c r="J212" s="49" t="s">
        <v>232</v>
      </c>
      <c r="K212" s="51">
        <f t="shared" si="18"/>
        <v>1</v>
      </c>
      <c r="L212" s="51" t="s">
        <v>233</v>
      </c>
      <c r="M212" s="51">
        <f t="shared" si="19"/>
        <v>1</v>
      </c>
      <c r="N212" s="51" t="s">
        <v>233</v>
      </c>
      <c r="O212" s="51">
        <f t="shared" si="20"/>
        <v>1</v>
      </c>
      <c r="P212" s="51" t="s">
        <v>233</v>
      </c>
      <c r="Q212" s="51" t="s">
        <v>233</v>
      </c>
      <c r="R212" s="51">
        <f t="shared" si="21"/>
        <v>1</v>
      </c>
      <c r="S212" s="51" t="s">
        <v>31</v>
      </c>
      <c r="T212" s="52">
        <v>44406</v>
      </c>
      <c r="U212" s="51" t="s">
        <v>233</v>
      </c>
      <c r="V212" s="51">
        <f t="shared" si="22"/>
        <v>1</v>
      </c>
      <c r="W212" s="51" t="s">
        <v>31</v>
      </c>
      <c r="X212" s="96"/>
      <c r="Y212" s="51"/>
      <c r="Z212" s="51"/>
      <c r="AA212" s="51"/>
      <c r="AB212" s="96"/>
      <c r="AC212" s="97"/>
      <c r="AD212" s="7" t="str">
        <f t="shared" si="24"/>
        <v/>
      </c>
    </row>
    <row r="213" spans="1:30" hidden="1" x14ac:dyDescent="0.3">
      <c r="A213" s="38">
        <f t="shared" si="23"/>
        <v>203</v>
      </c>
      <c r="B213" s="55" t="s">
        <v>268</v>
      </c>
      <c r="C213" s="49">
        <v>18.318000000000001</v>
      </c>
      <c r="D213" s="49">
        <v>18.463999999999999</v>
      </c>
      <c r="E213" s="50">
        <v>0.14599999999999724</v>
      </c>
      <c r="F213" s="49" t="s">
        <v>26</v>
      </c>
      <c r="G213" s="42" t="s">
        <v>27</v>
      </c>
      <c r="H213" s="42"/>
      <c r="I213" s="49">
        <v>10</v>
      </c>
      <c r="J213" s="49" t="s">
        <v>232</v>
      </c>
      <c r="K213" s="51">
        <f t="shared" si="18"/>
        <v>1</v>
      </c>
      <c r="L213" s="51" t="s">
        <v>233</v>
      </c>
      <c r="M213" s="51">
        <f t="shared" si="19"/>
        <v>1</v>
      </c>
      <c r="N213" s="51" t="s">
        <v>233</v>
      </c>
      <c r="O213" s="51">
        <f t="shared" si="20"/>
        <v>1</v>
      </c>
      <c r="P213" s="51" t="s">
        <v>233</v>
      </c>
      <c r="Q213" s="51" t="s">
        <v>233</v>
      </c>
      <c r="R213" s="51">
        <f t="shared" si="21"/>
        <v>1</v>
      </c>
      <c r="S213" s="51" t="s">
        <v>31</v>
      </c>
      <c r="T213" s="52">
        <v>44406</v>
      </c>
      <c r="U213" s="51" t="s">
        <v>233</v>
      </c>
      <c r="V213" s="51">
        <f t="shared" si="22"/>
        <v>1</v>
      </c>
      <c r="W213" s="51" t="s">
        <v>31</v>
      </c>
      <c r="X213" s="96"/>
      <c r="Y213" s="51"/>
      <c r="Z213" s="51"/>
      <c r="AA213" s="51"/>
      <c r="AB213" s="96"/>
      <c r="AC213" s="97"/>
      <c r="AD213" s="7" t="str">
        <f t="shared" si="24"/>
        <v/>
      </c>
    </row>
    <row r="214" spans="1:30" hidden="1" x14ac:dyDescent="0.3">
      <c r="A214" s="38">
        <f t="shared" si="23"/>
        <v>204</v>
      </c>
      <c r="B214" s="55" t="s">
        <v>268</v>
      </c>
      <c r="C214" s="49">
        <v>19.463999999999999</v>
      </c>
      <c r="D214" s="49">
        <v>19.524999999999999</v>
      </c>
      <c r="E214" s="50">
        <v>6.0999999999999943E-2</v>
      </c>
      <c r="F214" s="49" t="s">
        <v>32</v>
      </c>
      <c r="G214" s="49">
        <v>5</v>
      </c>
      <c r="H214" s="49" t="s">
        <v>232</v>
      </c>
      <c r="I214" s="42" t="s">
        <v>27</v>
      </c>
      <c r="J214" s="42"/>
      <c r="K214" s="51">
        <f t="shared" si="18"/>
        <v>1</v>
      </c>
      <c r="L214" s="51" t="s">
        <v>233</v>
      </c>
      <c r="M214" s="51">
        <f t="shared" si="19"/>
        <v>1</v>
      </c>
      <c r="N214" s="51" t="s">
        <v>233</v>
      </c>
      <c r="O214" s="51">
        <f t="shared" si="20"/>
        <v>1</v>
      </c>
      <c r="P214" s="51" t="s">
        <v>195</v>
      </c>
      <c r="Q214" s="51" t="s">
        <v>31</v>
      </c>
      <c r="R214" s="51">
        <f t="shared" si="21"/>
        <v>1</v>
      </c>
      <c r="S214" s="51" t="s">
        <v>31</v>
      </c>
      <c r="T214" s="52">
        <v>44406</v>
      </c>
      <c r="U214" s="51" t="s">
        <v>233</v>
      </c>
      <c r="V214" s="51">
        <f t="shared" si="22"/>
        <v>1</v>
      </c>
      <c r="W214" s="51" t="s">
        <v>31</v>
      </c>
      <c r="X214" s="96"/>
      <c r="Y214" s="51"/>
      <c r="Z214" s="51"/>
      <c r="AA214" s="51"/>
      <c r="AB214" s="96"/>
      <c r="AC214" s="97"/>
      <c r="AD214" s="7" t="str">
        <f t="shared" si="24"/>
        <v/>
      </c>
    </row>
    <row r="215" spans="1:30" hidden="1" x14ac:dyDescent="0.3">
      <c r="A215" s="38">
        <f t="shared" si="23"/>
        <v>205</v>
      </c>
      <c r="B215" s="55" t="s">
        <v>268</v>
      </c>
      <c r="C215" s="49">
        <v>19.608000000000001</v>
      </c>
      <c r="D215" s="49">
        <v>19.698</v>
      </c>
      <c r="E215" s="50">
        <v>8.9999999999999858E-2</v>
      </c>
      <c r="F215" s="49" t="s">
        <v>26</v>
      </c>
      <c r="G215" s="42" t="s">
        <v>27</v>
      </c>
      <c r="H215" s="42"/>
      <c r="I215" s="49">
        <v>8</v>
      </c>
      <c r="J215" s="49" t="s">
        <v>232</v>
      </c>
      <c r="K215" s="51">
        <f t="shared" si="18"/>
        <v>1</v>
      </c>
      <c r="L215" s="51" t="s">
        <v>233</v>
      </c>
      <c r="M215" s="51">
        <f t="shared" si="19"/>
        <v>1</v>
      </c>
      <c r="N215" s="51" t="s">
        <v>233</v>
      </c>
      <c r="O215" s="51">
        <f t="shared" si="20"/>
        <v>1</v>
      </c>
      <c r="P215" s="51"/>
      <c r="Q215" s="51"/>
      <c r="R215" s="51">
        <f t="shared" si="21"/>
        <v>0</v>
      </c>
      <c r="S215" s="51" t="s">
        <v>31</v>
      </c>
      <c r="T215" s="52">
        <v>44406</v>
      </c>
      <c r="U215" s="51" t="s">
        <v>233</v>
      </c>
      <c r="V215" s="51">
        <f t="shared" si="22"/>
        <v>1</v>
      </c>
      <c r="W215" s="51" t="s">
        <v>233</v>
      </c>
      <c r="X215" s="96"/>
      <c r="Y215" s="51"/>
      <c r="Z215" s="51"/>
      <c r="AA215" s="51"/>
      <c r="AB215" s="96"/>
      <c r="AC215" s="97"/>
      <c r="AD215" s="7" t="str">
        <f t="shared" si="24"/>
        <v/>
      </c>
    </row>
    <row r="216" spans="1:30" ht="100.8" x14ac:dyDescent="0.3">
      <c r="A216" s="38">
        <f t="shared" si="23"/>
        <v>206</v>
      </c>
      <c r="B216" s="39">
        <v>87091000</v>
      </c>
      <c r="C216" s="40">
        <v>4.4809999999999999</v>
      </c>
      <c r="D216" s="40">
        <v>4.99</v>
      </c>
      <c r="E216" s="41">
        <v>0.50900000000000034</v>
      </c>
      <c r="F216" s="40" t="s">
        <v>26</v>
      </c>
      <c r="G216" s="42" t="s">
        <v>27</v>
      </c>
      <c r="H216" s="42"/>
      <c r="I216" s="40">
        <v>5</v>
      </c>
      <c r="J216" s="40" t="s">
        <v>236</v>
      </c>
      <c r="K216" s="43">
        <f t="shared" si="18"/>
        <v>1</v>
      </c>
      <c r="L216" s="43" t="s">
        <v>31</v>
      </c>
      <c r="M216" s="43">
        <f t="shared" si="19"/>
        <v>1</v>
      </c>
      <c r="N216" s="43" t="s">
        <v>195</v>
      </c>
      <c r="O216" s="43">
        <f t="shared" si="20"/>
        <v>0</v>
      </c>
      <c r="P216" s="43" t="s">
        <v>195</v>
      </c>
      <c r="Q216" s="43" t="s">
        <v>31</v>
      </c>
      <c r="R216" s="43">
        <f t="shared" si="21"/>
        <v>1</v>
      </c>
      <c r="S216" s="43" t="s">
        <v>31</v>
      </c>
      <c r="T216" s="44">
        <v>44406</v>
      </c>
      <c r="U216" s="99" t="s">
        <v>195</v>
      </c>
      <c r="V216" s="43">
        <f t="shared" si="22"/>
        <v>0</v>
      </c>
      <c r="W216" s="43" t="s">
        <v>233</v>
      </c>
      <c r="X216" s="94" t="s">
        <v>269</v>
      </c>
      <c r="Y216" s="43" t="s">
        <v>115</v>
      </c>
      <c r="Z216" s="95" t="s">
        <v>132</v>
      </c>
      <c r="AA216" s="43"/>
      <c r="AB216" s="94" t="s">
        <v>269</v>
      </c>
      <c r="AC216" s="18"/>
      <c r="AD216" s="7" t="str">
        <f t="shared" si="24"/>
        <v/>
      </c>
    </row>
    <row r="217" spans="1:30" ht="57.6" x14ac:dyDescent="0.3">
      <c r="A217" s="38">
        <f t="shared" si="23"/>
        <v>207</v>
      </c>
      <c r="B217" s="39" t="s">
        <v>270</v>
      </c>
      <c r="C217" s="40">
        <v>5.0069999999999997</v>
      </c>
      <c r="D217" s="40">
        <v>5.1079999999999997</v>
      </c>
      <c r="E217" s="41">
        <v>0.10099999999999998</v>
      </c>
      <c r="F217" s="40" t="s">
        <v>32</v>
      </c>
      <c r="G217" s="40">
        <v>6</v>
      </c>
      <c r="H217" s="40" t="s">
        <v>239</v>
      </c>
      <c r="I217" s="42" t="s">
        <v>27</v>
      </c>
      <c r="J217" s="42"/>
      <c r="K217" s="43">
        <f t="shared" si="18"/>
        <v>1</v>
      </c>
      <c r="L217" s="43" t="s">
        <v>233</v>
      </c>
      <c r="M217" s="43">
        <f t="shared" si="19"/>
        <v>1</v>
      </c>
      <c r="N217" s="43" t="s">
        <v>233</v>
      </c>
      <c r="O217" s="43">
        <f t="shared" si="20"/>
        <v>1</v>
      </c>
      <c r="P217" s="43" t="s">
        <v>233</v>
      </c>
      <c r="Q217" s="43" t="s">
        <v>233</v>
      </c>
      <c r="R217" s="43">
        <f t="shared" si="21"/>
        <v>1</v>
      </c>
      <c r="S217" s="43" t="s">
        <v>31</v>
      </c>
      <c r="T217" s="44">
        <v>44406</v>
      </c>
      <c r="U217" s="58" t="s">
        <v>29</v>
      </c>
      <c r="V217" s="43">
        <f t="shared" si="22"/>
        <v>1</v>
      </c>
      <c r="W217" s="43" t="s">
        <v>233</v>
      </c>
      <c r="X217" s="94" t="s">
        <v>271</v>
      </c>
      <c r="Y217" s="59" t="s">
        <v>272</v>
      </c>
      <c r="Z217" s="60" t="s">
        <v>84</v>
      </c>
      <c r="AA217" s="43"/>
      <c r="AB217" s="94" t="s">
        <v>271</v>
      </c>
      <c r="AC217" s="18"/>
      <c r="AD217" s="7" t="str">
        <f t="shared" si="24"/>
        <v/>
      </c>
    </row>
    <row r="218" spans="1:30" ht="28.8" x14ac:dyDescent="0.3">
      <c r="A218" s="38">
        <f t="shared" si="23"/>
        <v>208</v>
      </c>
      <c r="B218" s="55">
        <v>87120000</v>
      </c>
      <c r="C218" s="49">
        <v>3.8940000000000001</v>
      </c>
      <c r="D218" s="49">
        <v>3.919</v>
      </c>
      <c r="E218" s="50">
        <v>2.4999999999999911E-2</v>
      </c>
      <c r="F218" s="49" t="s">
        <v>26</v>
      </c>
      <c r="G218" s="42" t="s">
        <v>27</v>
      </c>
      <c r="H218" s="42"/>
      <c r="I218" s="49">
        <v>7</v>
      </c>
      <c r="J218" s="49" t="s">
        <v>232</v>
      </c>
      <c r="K218" s="51">
        <f t="shared" si="18"/>
        <v>1</v>
      </c>
      <c r="L218" s="51" t="s">
        <v>233</v>
      </c>
      <c r="M218" s="51">
        <f t="shared" si="19"/>
        <v>1</v>
      </c>
      <c r="N218" s="51" t="s">
        <v>195</v>
      </c>
      <c r="O218" s="51">
        <f t="shared" si="20"/>
        <v>0</v>
      </c>
      <c r="P218" s="51" t="s">
        <v>195</v>
      </c>
      <c r="Q218" s="51" t="s">
        <v>31</v>
      </c>
      <c r="R218" s="51">
        <f t="shared" si="21"/>
        <v>1</v>
      </c>
      <c r="S218" s="51" t="s">
        <v>31</v>
      </c>
      <c r="T218" s="52">
        <v>44419</v>
      </c>
      <c r="U218" s="51" t="s">
        <v>195</v>
      </c>
      <c r="V218" s="51">
        <f t="shared" si="22"/>
        <v>0</v>
      </c>
      <c r="W218" s="51" t="s">
        <v>233</v>
      </c>
      <c r="X218" s="96" t="s">
        <v>273</v>
      </c>
      <c r="Y218" s="51" t="s">
        <v>115</v>
      </c>
      <c r="Z218" s="61" t="s">
        <v>132</v>
      </c>
      <c r="AA218" s="51"/>
      <c r="AB218" s="96" t="s">
        <v>273</v>
      </c>
      <c r="AC218" s="97"/>
      <c r="AD218" s="7" t="str">
        <f t="shared" si="24"/>
        <v/>
      </c>
    </row>
    <row r="219" spans="1:30" ht="43.2" x14ac:dyDescent="0.3">
      <c r="A219" s="38">
        <f t="shared" si="23"/>
        <v>209</v>
      </c>
      <c r="B219" s="55" t="s">
        <v>274</v>
      </c>
      <c r="C219" s="49">
        <v>4.3810000000000002</v>
      </c>
      <c r="D219" s="49">
        <v>4.4379999999999997</v>
      </c>
      <c r="E219" s="50">
        <v>5.6999999999999496E-2</v>
      </c>
      <c r="F219" s="49" t="s">
        <v>32</v>
      </c>
      <c r="G219" s="49">
        <v>6</v>
      </c>
      <c r="H219" s="49" t="s">
        <v>232</v>
      </c>
      <c r="I219" s="42" t="s">
        <v>27</v>
      </c>
      <c r="J219" s="42"/>
      <c r="K219" s="51">
        <f t="shared" si="18"/>
        <v>1</v>
      </c>
      <c r="L219" s="51" t="s">
        <v>31</v>
      </c>
      <c r="M219" s="51">
        <f t="shared" si="19"/>
        <v>1</v>
      </c>
      <c r="N219" s="51" t="s">
        <v>31</v>
      </c>
      <c r="O219" s="51">
        <f t="shared" si="20"/>
        <v>1</v>
      </c>
      <c r="P219" s="51" t="s">
        <v>195</v>
      </c>
      <c r="Q219" s="51" t="s">
        <v>31</v>
      </c>
      <c r="R219" s="51">
        <f t="shared" si="21"/>
        <v>1</v>
      </c>
      <c r="S219" s="51" t="s">
        <v>31</v>
      </c>
      <c r="T219" s="52">
        <v>44419</v>
      </c>
      <c r="U219" s="58" t="s">
        <v>29</v>
      </c>
      <c r="V219" s="51">
        <f t="shared" si="22"/>
        <v>1</v>
      </c>
      <c r="W219" s="51" t="s">
        <v>233</v>
      </c>
      <c r="X219" s="96" t="s">
        <v>275</v>
      </c>
      <c r="Y219" s="98" t="s">
        <v>276</v>
      </c>
      <c r="Z219" s="98" t="s">
        <v>77</v>
      </c>
      <c r="AA219" s="51"/>
      <c r="AB219" s="96" t="s">
        <v>275</v>
      </c>
      <c r="AC219" s="97"/>
      <c r="AD219" s="7" t="str">
        <f t="shared" si="24"/>
        <v/>
      </c>
    </row>
    <row r="220" spans="1:30" ht="28.8" x14ac:dyDescent="0.3">
      <c r="A220" s="38">
        <f t="shared" si="23"/>
        <v>210</v>
      </c>
      <c r="B220" s="55" t="s">
        <v>274</v>
      </c>
      <c r="C220" s="49">
        <v>9.4960000000000004</v>
      </c>
      <c r="D220" s="49">
        <v>9.5670000000000002</v>
      </c>
      <c r="E220" s="50">
        <v>7.099999999999973E-2</v>
      </c>
      <c r="F220" s="49" t="s">
        <v>32</v>
      </c>
      <c r="G220" s="49">
        <v>6</v>
      </c>
      <c r="H220" s="49" t="s">
        <v>232</v>
      </c>
      <c r="I220" s="42" t="s">
        <v>27</v>
      </c>
      <c r="J220" s="42"/>
      <c r="K220" s="51">
        <f t="shared" si="18"/>
        <v>1</v>
      </c>
      <c r="L220" s="51" t="s">
        <v>233</v>
      </c>
      <c r="M220" s="51">
        <f t="shared" si="19"/>
        <v>1</v>
      </c>
      <c r="N220" s="51" t="s">
        <v>233</v>
      </c>
      <c r="O220" s="51">
        <f t="shared" si="20"/>
        <v>1</v>
      </c>
      <c r="P220" s="51" t="s">
        <v>195</v>
      </c>
      <c r="Q220" s="51" t="s">
        <v>31</v>
      </c>
      <c r="R220" s="51">
        <f t="shared" si="21"/>
        <v>1</v>
      </c>
      <c r="S220" s="51" t="s">
        <v>31</v>
      </c>
      <c r="T220" s="52">
        <v>44419</v>
      </c>
      <c r="U220" s="58" t="s">
        <v>29</v>
      </c>
      <c r="V220" s="51">
        <f t="shared" si="22"/>
        <v>1</v>
      </c>
      <c r="W220" s="51" t="s">
        <v>233</v>
      </c>
      <c r="X220" s="96" t="s">
        <v>277</v>
      </c>
      <c r="Y220" s="98" t="s">
        <v>278</v>
      </c>
      <c r="Z220" s="98" t="s">
        <v>242</v>
      </c>
      <c r="AA220" s="51"/>
      <c r="AB220" s="96" t="s">
        <v>277</v>
      </c>
      <c r="AC220" s="97"/>
      <c r="AD220" s="7" t="str">
        <f t="shared" si="24"/>
        <v/>
      </c>
    </row>
    <row r="221" spans="1:30" hidden="1" x14ac:dyDescent="0.3">
      <c r="A221" s="38">
        <f t="shared" si="23"/>
        <v>211</v>
      </c>
      <c r="B221" s="55" t="s">
        <v>274</v>
      </c>
      <c r="C221" s="49">
        <v>9.7889999999999997</v>
      </c>
      <c r="D221" s="49">
        <v>9.9619999999999997</v>
      </c>
      <c r="E221" s="50">
        <v>0.17300000000000004</v>
      </c>
      <c r="F221" s="49" t="s">
        <v>26</v>
      </c>
      <c r="G221" s="42" t="s">
        <v>27</v>
      </c>
      <c r="H221" s="42"/>
      <c r="I221" s="49">
        <v>7</v>
      </c>
      <c r="J221" s="49" t="s">
        <v>232</v>
      </c>
      <c r="K221" s="51">
        <f t="shared" si="18"/>
        <v>1</v>
      </c>
      <c r="L221" s="51" t="s">
        <v>233</v>
      </c>
      <c r="M221" s="51">
        <f t="shared" si="19"/>
        <v>1</v>
      </c>
      <c r="N221" s="51" t="s">
        <v>233</v>
      </c>
      <c r="O221" s="51">
        <f t="shared" si="20"/>
        <v>1</v>
      </c>
      <c r="P221" s="51" t="s">
        <v>233</v>
      </c>
      <c r="Q221" s="51" t="s">
        <v>233</v>
      </c>
      <c r="R221" s="51">
        <f t="shared" si="21"/>
        <v>1</v>
      </c>
      <c r="S221" s="51" t="s">
        <v>31</v>
      </c>
      <c r="T221" s="52">
        <v>44419</v>
      </c>
      <c r="U221" s="51" t="s">
        <v>233</v>
      </c>
      <c r="V221" s="51">
        <f t="shared" si="22"/>
        <v>1</v>
      </c>
      <c r="W221" s="51" t="s">
        <v>31</v>
      </c>
      <c r="X221" s="96"/>
      <c r="Y221" s="51"/>
      <c r="Z221" s="51"/>
      <c r="AA221" s="51"/>
      <c r="AB221" s="96"/>
      <c r="AC221" s="97"/>
      <c r="AD221" s="7" t="str">
        <f t="shared" si="24"/>
        <v/>
      </c>
    </row>
    <row r="222" spans="1:30" ht="72" x14ac:dyDescent="0.3">
      <c r="A222" s="38">
        <f t="shared" si="23"/>
        <v>212</v>
      </c>
      <c r="B222" s="55" t="s">
        <v>274</v>
      </c>
      <c r="C222" s="49">
        <v>10.226000000000001</v>
      </c>
      <c r="D222" s="49">
        <v>10.282999999999999</v>
      </c>
      <c r="E222" s="50">
        <v>5.6999999999998607E-2</v>
      </c>
      <c r="F222" s="49" t="s">
        <v>32</v>
      </c>
      <c r="G222" s="49">
        <v>8</v>
      </c>
      <c r="H222" s="49" t="s">
        <v>232</v>
      </c>
      <c r="I222" s="42" t="s">
        <v>27</v>
      </c>
      <c r="J222" s="42"/>
      <c r="K222" s="51">
        <f t="shared" si="18"/>
        <v>1</v>
      </c>
      <c r="L222" s="51" t="s">
        <v>233</v>
      </c>
      <c r="M222" s="51">
        <f t="shared" si="19"/>
        <v>1</v>
      </c>
      <c r="N222" s="51" t="s">
        <v>195</v>
      </c>
      <c r="O222" s="51">
        <f t="shared" si="20"/>
        <v>0</v>
      </c>
      <c r="P222" s="51" t="s">
        <v>195</v>
      </c>
      <c r="Q222" s="51" t="s">
        <v>31</v>
      </c>
      <c r="R222" s="51">
        <f t="shared" si="21"/>
        <v>1</v>
      </c>
      <c r="S222" s="51" t="s">
        <v>31</v>
      </c>
      <c r="T222" s="52">
        <v>44419</v>
      </c>
      <c r="U222" s="51" t="s">
        <v>195</v>
      </c>
      <c r="V222" s="51">
        <f t="shared" si="22"/>
        <v>0</v>
      </c>
      <c r="W222" s="51" t="s">
        <v>233</v>
      </c>
      <c r="X222" s="96" t="s">
        <v>279</v>
      </c>
      <c r="Y222" s="51" t="s">
        <v>115</v>
      </c>
      <c r="Z222" s="61" t="s">
        <v>132</v>
      </c>
      <c r="AA222" s="51"/>
      <c r="AB222" s="96" t="s">
        <v>279</v>
      </c>
      <c r="AC222" s="97"/>
      <c r="AD222" s="7" t="str">
        <f t="shared" si="24"/>
        <v/>
      </c>
    </row>
    <row r="223" spans="1:30" ht="28.8" x14ac:dyDescent="0.3">
      <c r="A223" s="38">
        <f t="shared" si="23"/>
        <v>213</v>
      </c>
      <c r="B223" s="55" t="s">
        <v>274</v>
      </c>
      <c r="C223" s="49">
        <v>10.45</v>
      </c>
      <c r="D223" s="49">
        <v>10.476000000000001</v>
      </c>
      <c r="E223" s="50">
        <v>2.6000000000001577E-2</v>
      </c>
      <c r="F223" s="49" t="s">
        <v>26</v>
      </c>
      <c r="G223" s="42" t="s">
        <v>27</v>
      </c>
      <c r="H223" s="42"/>
      <c r="I223" s="49">
        <v>7</v>
      </c>
      <c r="J223" s="49" t="s">
        <v>232</v>
      </c>
      <c r="K223" s="51">
        <f t="shared" si="18"/>
        <v>1</v>
      </c>
      <c r="L223" s="51" t="s">
        <v>233</v>
      </c>
      <c r="M223" s="51">
        <f t="shared" si="19"/>
        <v>1</v>
      </c>
      <c r="N223" s="51" t="s">
        <v>195</v>
      </c>
      <c r="O223" s="51">
        <f t="shared" si="20"/>
        <v>0</v>
      </c>
      <c r="P223" s="51" t="s">
        <v>195</v>
      </c>
      <c r="Q223" s="51" t="s">
        <v>31</v>
      </c>
      <c r="R223" s="51">
        <f t="shared" si="21"/>
        <v>1</v>
      </c>
      <c r="S223" s="51" t="s">
        <v>31</v>
      </c>
      <c r="T223" s="52">
        <v>44419</v>
      </c>
      <c r="U223" s="51" t="s">
        <v>195</v>
      </c>
      <c r="V223" s="51">
        <f t="shared" si="22"/>
        <v>0</v>
      </c>
      <c r="W223" s="51" t="s">
        <v>233</v>
      </c>
      <c r="X223" s="96" t="s">
        <v>280</v>
      </c>
      <c r="Y223" s="51" t="s">
        <v>115</v>
      </c>
      <c r="Z223" s="61" t="s">
        <v>132</v>
      </c>
      <c r="AA223" s="51"/>
      <c r="AB223" s="96" t="s">
        <v>280</v>
      </c>
      <c r="AC223" s="97"/>
      <c r="AD223" s="7" t="str">
        <f t="shared" si="24"/>
        <v/>
      </c>
    </row>
    <row r="224" spans="1:30" ht="43.2" x14ac:dyDescent="0.3">
      <c r="A224" s="38">
        <f t="shared" si="23"/>
        <v>214</v>
      </c>
      <c r="B224" s="55" t="s">
        <v>274</v>
      </c>
      <c r="C224" s="49">
        <v>10.574</v>
      </c>
      <c r="D224" s="49">
        <v>10.946</v>
      </c>
      <c r="E224" s="50">
        <v>0.37199999999999989</v>
      </c>
      <c r="F224" s="49" t="s">
        <v>26</v>
      </c>
      <c r="G224" s="42" t="s">
        <v>27</v>
      </c>
      <c r="H224" s="42"/>
      <c r="I224" s="49">
        <v>7</v>
      </c>
      <c r="J224" s="49" t="s">
        <v>232</v>
      </c>
      <c r="K224" s="51">
        <f t="shared" si="18"/>
        <v>1</v>
      </c>
      <c r="L224" s="51" t="s">
        <v>233</v>
      </c>
      <c r="M224" s="51">
        <f t="shared" si="19"/>
        <v>1</v>
      </c>
      <c r="N224" s="51" t="s">
        <v>195</v>
      </c>
      <c r="O224" s="51">
        <f t="shared" si="20"/>
        <v>0</v>
      </c>
      <c r="P224" s="51" t="s">
        <v>233</v>
      </c>
      <c r="Q224" s="51" t="s">
        <v>233</v>
      </c>
      <c r="R224" s="51">
        <f t="shared" si="21"/>
        <v>1</v>
      </c>
      <c r="S224" s="51" t="s">
        <v>31</v>
      </c>
      <c r="T224" s="52">
        <v>44419</v>
      </c>
      <c r="U224" s="51" t="s">
        <v>195</v>
      </c>
      <c r="V224" s="51">
        <f t="shared" si="22"/>
        <v>0</v>
      </c>
      <c r="W224" s="51" t="s">
        <v>233</v>
      </c>
      <c r="X224" s="96" t="s">
        <v>281</v>
      </c>
      <c r="Y224" s="51" t="s">
        <v>115</v>
      </c>
      <c r="Z224" s="61" t="s">
        <v>132</v>
      </c>
      <c r="AA224" s="51"/>
      <c r="AB224" s="96" t="s">
        <v>281</v>
      </c>
      <c r="AC224" s="97"/>
      <c r="AD224" s="7" t="str">
        <f t="shared" si="24"/>
        <v/>
      </c>
    </row>
    <row r="225" spans="1:30" ht="43.2" x14ac:dyDescent="0.3">
      <c r="A225" s="38">
        <f t="shared" si="23"/>
        <v>215</v>
      </c>
      <c r="B225" s="55" t="s">
        <v>274</v>
      </c>
      <c r="C225" s="49">
        <v>12.337</v>
      </c>
      <c r="D225" s="49">
        <v>12.359</v>
      </c>
      <c r="E225" s="50">
        <v>2.2000000000000242E-2</v>
      </c>
      <c r="F225" s="49" t="s">
        <v>26</v>
      </c>
      <c r="G225" s="42" t="s">
        <v>27</v>
      </c>
      <c r="H225" s="42"/>
      <c r="I225" s="49">
        <v>8</v>
      </c>
      <c r="J225" s="49" t="s">
        <v>232</v>
      </c>
      <c r="K225" s="51">
        <f t="shared" si="18"/>
        <v>1</v>
      </c>
      <c r="L225" s="51" t="s">
        <v>233</v>
      </c>
      <c r="M225" s="51">
        <f t="shared" si="19"/>
        <v>1</v>
      </c>
      <c r="N225" s="51" t="s">
        <v>195</v>
      </c>
      <c r="O225" s="51">
        <f t="shared" si="20"/>
        <v>0</v>
      </c>
      <c r="P225" s="51" t="s">
        <v>195</v>
      </c>
      <c r="Q225" s="51" t="s">
        <v>31</v>
      </c>
      <c r="R225" s="51">
        <f t="shared" si="21"/>
        <v>1</v>
      </c>
      <c r="S225" s="51" t="s">
        <v>31</v>
      </c>
      <c r="T225" s="52">
        <v>44419</v>
      </c>
      <c r="U225" s="51" t="s">
        <v>195</v>
      </c>
      <c r="V225" s="51">
        <f t="shared" si="22"/>
        <v>0</v>
      </c>
      <c r="W225" s="51" t="s">
        <v>233</v>
      </c>
      <c r="X225" s="96" t="s">
        <v>282</v>
      </c>
      <c r="Y225" s="51" t="s">
        <v>115</v>
      </c>
      <c r="Z225" s="61" t="s">
        <v>283</v>
      </c>
      <c r="AA225" s="51"/>
      <c r="AB225" s="96" t="s">
        <v>282</v>
      </c>
      <c r="AC225" s="97"/>
      <c r="AD225" s="7" t="str">
        <f t="shared" si="24"/>
        <v/>
      </c>
    </row>
    <row r="226" spans="1:30" ht="28.8" x14ac:dyDescent="0.3">
      <c r="A226" s="38">
        <f t="shared" si="23"/>
        <v>216</v>
      </c>
      <c r="B226" s="55" t="s">
        <v>274</v>
      </c>
      <c r="C226" s="49">
        <v>13.340999999999999</v>
      </c>
      <c r="D226" s="49">
        <v>13.481</v>
      </c>
      <c r="E226" s="50">
        <v>0.14000000000000057</v>
      </c>
      <c r="F226" s="49" t="s">
        <v>26</v>
      </c>
      <c r="G226" s="42" t="s">
        <v>27</v>
      </c>
      <c r="H226" s="42"/>
      <c r="I226" s="49">
        <v>7</v>
      </c>
      <c r="J226" s="49" t="s">
        <v>232</v>
      </c>
      <c r="K226" s="51">
        <f t="shared" si="18"/>
        <v>1</v>
      </c>
      <c r="L226" s="51" t="s">
        <v>233</v>
      </c>
      <c r="M226" s="51">
        <f t="shared" si="19"/>
        <v>1</v>
      </c>
      <c r="N226" s="51" t="s">
        <v>195</v>
      </c>
      <c r="O226" s="51">
        <f t="shared" si="20"/>
        <v>0</v>
      </c>
      <c r="P226" s="51" t="s">
        <v>195</v>
      </c>
      <c r="Q226" s="51" t="s">
        <v>31</v>
      </c>
      <c r="R226" s="51">
        <f t="shared" si="21"/>
        <v>1</v>
      </c>
      <c r="S226" s="51" t="s">
        <v>31</v>
      </c>
      <c r="T226" s="52">
        <v>44419</v>
      </c>
      <c r="U226" s="51" t="s">
        <v>195</v>
      </c>
      <c r="V226" s="51">
        <f t="shared" si="22"/>
        <v>0</v>
      </c>
      <c r="W226" s="51" t="s">
        <v>233</v>
      </c>
      <c r="X226" s="96" t="s">
        <v>284</v>
      </c>
      <c r="Y226" s="51" t="s">
        <v>115</v>
      </c>
      <c r="Z226" s="61" t="s">
        <v>132</v>
      </c>
      <c r="AA226" s="51"/>
      <c r="AB226" s="96" t="s">
        <v>284</v>
      </c>
      <c r="AC226" s="97"/>
      <c r="AD226" s="7" t="str">
        <f t="shared" si="24"/>
        <v/>
      </c>
    </row>
    <row r="227" spans="1:30" hidden="1" x14ac:dyDescent="0.3">
      <c r="A227" s="38">
        <f t="shared" si="23"/>
        <v>217</v>
      </c>
      <c r="B227" s="55" t="s">
        <v>274</v>
      </c>
      <c r="C227" s="49">
        <v>15.789</v>
      </c>
      <c r="D227" s="49">
        <v>15.951000000000001</v>
      </c>
      <c r="E227" s="50">
        <v>0.16200000000000081</v>
      </c>
      <c r="F227" s="49" t="s">
        <v>26</v>
      </c>
      <c r="G227" s="42" t="s">
        <v>27</v>
      </c>
      <c r="H227" s="42"/>
      <c r="I227" s="49">
        <v>9</v>
      </c>
      <c r="J227" s="49" t="s">
        <v>232</v>
      </c>
      <c r="K227" s="51">
        <f t="shared" si="18"/>
        <v>1</v>
      </c>
      <c r="L227" s="51" t="s">
        <v>233</v>
      </c>
      <c r="M227" s="51">
        <f t="shared" si="19"/>
        <v>1</v>
      </c>
      <c r="N227" s="51" t="s">
        <v>233</v>
      </c>
      <c r="O227" s="51">
        <f t="shared" si="20"/>
        <v>1</v>
      </c>
      <c r="P227" s="51" t="s">
        <v>233</v>
      </c>
      <c r="Q227" s="51" t="s">
        <v>233</v>
      </c>
      <c r="R227" s="51">
        <f t="shared" si="21"/>
        <v>1</v>
      </c>
      <c r="S227" s="51" t="s">
        <v>31</v>
      </c>
      <c r="T227" s="52">
        <v>44419</v>
      </c>
      <c r="U227" s="51" t="s">
        <v>233</v>
      </c>
      <c r="V227" s="51">
        <f t="shared" si="22"/>
        <v>1</v>
      </c>
      <c r="W227" s="51" t="s">
        <v>31</v>
      </c>
      <c r="X227" s="96"/>
      <c r="Y227" s="51"/>
      <c r="Z227" s="51"/>
      <c r="AA227" s="51"/>
      <c r="AB227" s="96"/>
      <c r="AC227" s="97"/>
      <c r="AD227" s="7" t="str">
        <f t="shared" si="24"/>
        <v/>
      </c>
    </row>
    <row r="228" spans="1:30" hidden="1" x14ac:dyDescent="0.3">
      <c r="A228" s="38">
        <f t="shared" si="23"/>
        <v>218</v>
      </c>
      <c r="B228" s="55" t="s">
        <v>274</v>
      </c>
      <c r="C228" s="49">
        <v>16.023</v>
      </c>
      <c r="D228" s="49">
        <v>16.079999999999998</v>
      </c>
      <c r="E228" s="50">
        <v>5.6999999999998607E-2</v>
      </c>
      <c r="F228" s="49" t="s">
        <v>26</v>
      </c>
      <c r="G228" s="42" t="s">
        <v>27</v>
      </c>
      <c r="H228" s="42"/>
      <c r="I228" s="49">
        <v>5</v>
      </c>
      <c r="J228" s="49" t="s">
        <v>232</v>
      </c>
      <c r="K228" s="51">
        <f t="shared" si="18"/>
        <v>1</v>
      </c>
      <c r="L228" s="51" t="s">
        <v>233</v>
      </c>
      <c r="M228" s="51">
        <f t="shared" si="19"/>
        <v>1</v>
      </c>
      <c r="N228" s="51" t="s">
        <v>233</v>
      </c>
      <c r="O228" s="51">
        <f t="shared" si="20"/>
        <v>1</v>
      </c>
      <c r="P228" s="51" t="s">
        <v>195</v>
      </c>
      <c r="Q228" s="51" t="s">
        <v>31</v>
      </c>
      <c r="R228" s="51">
        <f t="shared" si="21"/>
        <v>1</v>
      </c>
      <c r="S228" s="51" t="s">
        <v>31</v>
      </c>
      <c r="T228" s="52">
        <v>44419</v>
      </c>
      <c r="U228" s="51" t="s">
        <v>233</v>
      </c>
      <c r="V228" s="51">
        <f t="shared" si="22"/>
        <v>1</v>
      </c>
      <c r="W228" s="51" t="s">
        <v>31</v>
      </c>
      <c r="X228" s="96"/>
      <c r="Y228" s="51"/>
      <c r="Z228" s="51"/>
      <c r="AA228" s="51"/>
      <c r="AB228" s="96"/>
      <c r="AC228" s="97"/>
      <c r="AD228" s="7" t="str">
        <f t="shared" si="24"/>
        <v/>
      </c>
    </row>
    <row r="229" spans="1:30" ht="28.8" x14ac:dyDescent="0.3">
      <c r="A229" s="38">
        <f t="shared" si="23"/>
        <v>219</v>
      </c>
      <c r="B229" s="55" t="s">
        <v>274</v>
      </c>
      <c r="C229" s="49">
        <v>16.079999999999998</v>
      </c>
      <c r="D229" s="49">
        <v>16.143999999999998</v>
      </c>
      <c r="E229" s="50">
        <v>6.4000000000000057E-2</v>
      </c>
      <c r="F229" s="49" t="s">
        <v>26</v>
      </c>
      <c r="G229" s="42" t="s">
        <v>27</v>
      </c>
      <c r="H229" s="42"/>
      <c r="I229" s="49">
        <v>15</v>
      </c>
      <c r="J229" s="49" t="s">
        <v>232</v>
      </c>
      <c r="K229" s="51">
        <f t="shared" si="18"/>
        <v>1</v>
      </c>
      <c r="L229" s="51" t="s">
        <v>233</v>
      </c>
      <c r="M229" s="51">
        <f t="shared" si="19"/>
        <v>1</v>
      </c>
      <c r="N229" s="51" t="s">
        <v>233</v>
      </c>
      <c r="O229" s="51">
        <f t="shared" si="20"/>
        <v>1</v>
      </c>
      <c r="P229" s="51" t="s">
        <v>233</v>
      </c>
      <c r="Q229" s="51" t="s">
        <v>195</v>
      </c>
      <c r="R229" s="51">
        <f t="shared" si="21"/>
        <v>0</v>
      </c>
      <c r="S229" s="51" t="s">
        <v>31</v>
      </c>
      <c r="T229" s="52">
        <v>44419</v>
      </c>
      <c r="U229" s="51" t="s">
        <v>195</v>
      </c>
      <c r="V229" s="51">
        <f t="shared" si="22"/>
        <v>0</v>
      </c>
      <c r="W229" s="51" t="s">
        <v>233</v>
      </c>
      <c r="X229" s="96" t="s">
        <v>285</v>
      </c>
      <c r="Y229" s="51" t="s">
        <v>115</v>
      </c>
      <c r="Z229" s="61" t="s">
        <v>286</v>
      </c>
      <c r="AA229" s="51"/>
      <c r="AB229" s="96" t="s">
        <v>285</v>
      </c>
      <c r="AC229" s="97"/>
      <c r="AD229" s="7" t="str">
        <f t="shared" si="24"/>
        <v/>
      </c>
    </row>
    <row r="230" spans="1:30" hidden="1" x14ac:dyDescent="0.3">
      <c r="A230" s="38">
        <f t="shared" si="23"/>
        <v>220</v>
      </c>
      <c r="B230" s="55" t="s">
        <v>274</v>
      </c>
      <c r="C230" s="49">
        <v>16.143999999999998</v>
      </c>
      <c r="D230" s="49">
        <v>16.306999999999999</v>
      </c>
      <c r="E230" s="50">
        <v>0.16300000000000026</v>
      </c>
      <c r="F230" s="49" t="s">
        <v>32</v>
      </c>
      <c r="G230" s="49">
        <v>12</v>
      </c>
      <c r="H230" s="49" t="s">
        <v>232</v>
      </c>
      <c r="I230" s="42" t="s">
        <v>27</v>
      </c>
      <c r="J230" s="42"/>
      <c r="K230" s="51">
        <f t="shared" si="18"/>
        <v>1</v>
      </c>
      <c r="L230" s="51" t="s">
        <v>233</v>
      </c>
      <c r="M230" s="51">
        <f t="shared" si="19"/>
        <v>1</v>
      </c>
      <c r="N230" s="51" t="s">
        <v>233</v>
      </c>
      <c r="O230" s="51">
        <f t="shared" si="20"/>
        <v>1</v>
      </c>
      <c r="P230" s="51" t="s">
        <v>233</v>
      </c>
      <c r="Q230" s="51" t="s">
        <v>233</v>
      </c>
      <c r="R230" s="51">
        <f t="shared" si="21"/>
        <v>1</v>
      </c>
      <c r="S230" s="51" t="s">
        <v>31</v>
      </c>
      <c r="T230" s="52">
        <v>44419</v>
      </c>
      <c r="U230" s="51" t="s">
        <v>233</v>
      </c>
      <c r="V230" s="51">
        <f t="shared" si="22"/>
        <v>1</v>
      </c>
      <c r="W230" s="51" t="s">
        <v>31</v>
      </c>
      <c r="X230" s="96" t="s">
        <v>287</v>
      </c>
      <c r="Y230" s="51"/>
      <c r="Z230" s="51"/>
      <c r="AA230" s="51"/>
      <c r="AB230" s="96" t="s">
        <v>287</v>
      </c>
      <c r="AC230" s="97"/>
      <c r="AD230" s="7" t="str">
        <f t="shared" si="24"/>
        <v/>
      </c>
    </row>
    <row r="231" spans="1:30" hidden="1" x14ac:dyDescent="0.3">
      <c r="A231" s="38">
        <f t="shared" si="23"/>
        <v>221</v>
      </c>
      <c r="B231" s="55" t="s">
        <v>274</v>
      </c>
      <c r="C231" s="49">
        <v>16.306999999999999</v>
      </c>
      <c r="D231" s="49">
        <v>16.638000000000002</v>
      </c>
      <c r="E231" s="50">
        <v>0.33100000000000307</v>
      </c>
      <c r="F231" s="49" t="s">
        <v>32</v>
      </c>
      <c r="G231" s="49">
        <v>10</v>
      </c>
      <c r="H231" s="49" t="s">
        <v>232</v>
      </c>
      <c r="I231" s="42" t="s">
        <v>27</v>
      </c>
      <c r="J231" s="42"/>
      <c r="K231" s="51">
        <f t="shared" si="18"/>
        <v>1</v>
      </c>
      <c r="L231" s="51" t="s">
        <v>233</v>
      </c>
      <c r="M231" s="51">
        <f t="shared" si="19"/>
        <v>1</v>
      </c>
      <c r="N231" s="51" t="s">
        <v>233</v>
      </c>
      <c r="O231" s="51">
        <f t="shared" si="20"/>
        <v>1</v>
      </c>
      <c r="P231" s="51" t="s">
        <v>233</v>
      </c>
      <c r="Q231" s="51" t="s">
        <v>233</v>
      </c>
      <c r="R231" s="51">
        <f t="shared" si="21"/>
        <v>1</v>
      </c>
      <c r="S231" s="51" t="s">
        <v>31</v>
      </c>
      <c r="T231" s="52">
        <v>44419</v>
      </c>
      <c r="U231" s="51" t="s">
        <v>233</v>
      </c>
      <c r="V231" s="51">
        <f t="shared" si="22"/>
        <v>1</v>
      </c>
      <c r="W231" s="51" t="s">
        <v>31</v>
      </c>
      <c r="X231" s="96"/>
      <c r="Y231" s="51"/>
      <c r="Z231" s="51"/>
      <c r="AA231" s="51"/>
      <c r="AB231" s="96"/>
      <c r="AC231" s="97"/>
      <c r="AD231" s="7" t="str">
        <f t="shared" si="24"/>
        <v/>
      </c>
    </row>
    <row r="232" spans="1:30" hidden="1" x14ac:dyDescent="0.3">
      <c r="A232" s="38">
        <f t="shared" si="23"/>
        <v>222</v>
      </c>
      <c r="B232" s="55" t="s">
        <v>274</v>
      </c>
      <c r="C232" s="49">
        <v>17.388999999999999</v>
      </c>
      <c r="D232" s="49">
        <v>17.466000000000001</v>
      </c>
      <c r="E232" s="50">
        <v>7.7000000000001734E-2</v>
      </c>
      <c r="F232" s="49" t="s">
        <v>26</v>
      </c>
      <c r="G232" s="42" t="s">
        <v>27</v>
      </c>
      <c r="H232" s="42"/>
      <c r="I232" s="49">
        <v>10</v>
      </c>
      <c r="J232" s="49" t="s">
        <v>232</v>
      </c>
      <c r="K232" s="51">
        <f t="shared" si="18"/>
        <v>1</v>
      </c>
      <c r="L232" s="51" t="s">
        <v>233</v>
      </c>
      <c r="M232" s="51">
        <f t="shared" si="19"/>
        <v>1</v>
      </c>
      <c r="N232" s="51" t="s">
        <v>233</v>
      </c>
      <c r="O232" s="51">
        <f t="shared" si="20"/>
        <v>1</v>
      </c>
      <c r="P232" s="51" t="s">
        <v>233</v>
      </c>
      <c r="Q232" s="51" t="s">
        <v>233</v>
      </c>
      <c r="R232" s="51">
        <f t="shared" si="21"/>
        <v>1</v>
      </c>
      <c r="S232" s="51" t="s">
        <v>31</v>
      </c>
      <c r="T232" s="52">
        <v>44419</v>
      </c>
      <c r="U232" s="51" t="s">
        <v>233</v>
      </c>
      <c r="V232" s="51">
        <f t="shared" si="22"/>
        <v>1</v>
      </c>
      <c r="W232" s="51" t="s">
        <v>31</v>
      </c>
      <c r="X232" s="96"/>
      <c r="Y232" s="51"/>
      <c r="Z232" s="51"/>
      <c r="AA232" s="51"/>
      <c r="AB232" s="96"/>
      <c r="AC232" s="97"/>
      <c r="AD232" s="7" t="str">
        <f t="shared" si="24"/>
        <v/>
      </c>
    </row>
    <row r="233" spans="1:30" hidden="1" x14ac:dyDescent="0.3">
      <c r="A233" s="38">
        <f t="shared" si="23"/>
        <v>223</v>
      </c>
      <c r="B233" s="55" t="s">
        <v>274</v>
      </c>
      <c r="C233" s="49">
        <v>17.838999999999999</v>
      </c>
      <c r="D233" s="49">
        <v>18.04</v>
      </c>
      <c r="E233" s="50">
        <v>0.20100000000000051</v>
      </c>
      <c r="F233" s="49" t="s">
        <v>32</v>
      </c>
      <c r="G233" s="49">
        <v>6</v>
      </c>
      <c r="H233" s="49" t="s">
        <v>232</v>
      </c>
      <c r="I233" s="42" t="s">
        <v>27</v>
      </c>
      <c r="J233" s="42"/>
      <c r="K233" s="51">
        <f t="shared" si="18"/>
        <v>1</v>
      </c>
      <c r="L233" s="51" t="s">
        <v>233</v>
      </c>
      <c r="M233" s="51">
        <f t="shared" si="19"/>
        <v>1</v>
      </c>
      <c r="N233" s="51" t="s">
        <v>233</v>
      </c>
      <c r="O233" s="51">
        <f t="shared" si="20"/>
        <v>1</v>
      </c>
      <c r="P233" s="51" t="s">
        <v>233</v>
      </c>
      <c r="Q233" s="51" t="s">
        <v>233</v>
      </c>
      <c r="R233" s="51">
        <f t="shared" si="21"/>
        <v>1</v>
      </c>
      <c r="S233" s="51" t="s">
        <v>31</v>
      </c>
      <c r="T233" s="52">
        <v>44419</v>
      </c>
      <c r="U233" s="51" t="s">
        <v>233</v>
      </c>
      <c r="V233" s="51">
        <f t="shared" si="22"/>
        <v>1</v>
      </c>
      <c r="W233" s="51" t="s">
        <v>31</v>
      </c>
      <c r="X233" s="96"/>
      <c r="Y233" s="51"/>
      <c r="Z233" s="51"/>
      <c r="AA233" s="51"/>
      <c r="AB233" s="96"/>
      <c r="AC233" s="97"/>
      <c r="AD233" s="7" t="str">
        <f t="shared" si="24"/>
        <v/>
      </c>
    </row>
    <row r="234" spans="1:30" hidden="1" x14ac:dyDescent="0.3">
      <c r="A234" s="38">
        <f t="shared" si="23"/>
        <v>224</v>
      </c>
      <c r="B234" s="39">
        <v>87120001</v>
      </c>
      <c r="C234" s="40">
        <v>0.27800000000000002</v>
      </c>
      <c r="D234" s="40">
        <v>0.60299999999999998</v>
      </c>
      <c r="E234" s="41">
        <v>0.32499999999999996</v>
      </c>
      <c r="F234" s="40" t="s">
        <v>32</v>
      </c>
      <c r="G234" s="40">
        <v>7</v>
      </c>
      <c r="H234" s="40" t="s">
        <v>232</v>
      </c>
      <c r="I234" s="42" t="s">
        <v>27</v>
      </c>
      <c r="J234" s="42"/>
      <c r="K234" s="43">
        <f t="shared" si="18"/>
        <v>1</v>
      </c>
      <c r="L234" s="43" t="s">
        <v>233</v>
      </c>
      <c r="M234" s="43">
        <f t="shared" si="19"/>
        <v>1</v>
      </c>
      <c r="N234" s="43" t="s">
        <v>233</v>
      </c>
      <c r="O234" s="43">
        <f t="shared" si="20"/>
        <v>1</v>
      </c>
      <c r="P234" s="43" t="s">
        <v>233</v>
      </c>
      <c r="Q234" s="43" t="s">
        <v>233</v>
      </c>
      <c r="R234" s="43">
        <f t="shared" si="21"/>
        <v>1</v>
      </c>
      <c r="S234" s="43" t="s">
        <v>31</v>
      </c>
      <c r="T234" s="44">
        <v>44419</v>
      </c>
      <c r="U234" s="43" t="s">
        <v>233</v>
      </c>
      <c r="V234" s="43">
        <f t="shared" si="22"/>
        <v>1</v>
      </c>
      <c r="W234" s="43" t="s">
        <v>31</v>
      </c>
      <c r="X234" s="94" t="s">
        <v>288</v>
      </c>
      <c r="Y234" s="43"/>
      <c r="Z234" s="43"/>
      <c r="AA234" s="43"/>
      <c r="AB234" s="94" t="s">
        <v>288</v>
      </c>
      <c r="AC234" s="18"/>
      <c r="AD234" s="7" t="str">
        <f t="shared" si="24"/>
        <v/>
      </c>
    </row>
    <row r="235" spans="1:30" hidden="1" x14ac:dyDescent="0.3">
      <c r="A235" s="38">
        <f t="shared" si="23"/>
        <v>225</v>
      </c>
      <c r="B235" s="55">
        <v>87140000</v>
      </c>
      <c r="C235" s="49">
        <v>0</v>
      </c>
      <c r="D235" s="49">
        <v>7.8E-2</v>
      </c>
      <c r="E235" s="50">
        <v>7.8E-2</v>
      </c>
      <c r="F235" s="49" t="s">
        <v>32</v>
      </c>
      <c r="G235" s="49">
        <v>11</v>
      </c>
      <c r="H235" s="49" t="s">
        <v>232</v>
      </c>
      <c r="I235" s="42" t="s">
        <v>27</v>
      </c>
      <c r="J235" s="42"/>
      <c r="K235" s="51">
        <f t="shared" si="18"/>
        <v>1</v>
      </c>
      <c r="L235" s="51" t="s">
        <v>233</v>
      </c>
      <c r="M235" s="51">
        <f t="shared" si="19"/>
        <v>1</v>
      </c>
      <c r="N235" s="51" t="s">
        <v>233</v>
      </c>
      <c r="O235" s="51">
        <f t="shared" si="20"/>
        <v>1</v>
      </c>
      <c r="P235" s="51" t="s">
        <v>233</v>
      </c>
      <c r="Q235" s="51" t="s">
        <v>233</v>
      </c>
      <c r="R235" s="51">
        <f t="shared" si="21"/>
        <v>1</v>
      </c>
      <c r="S235" s="51" t="s">
        <v>31</v>
      </c>
      <c r="T235" s="52">
        <v>44419</v>
      </c>
      <c r="U235" s="51" t="s">
        <v>233</v>
      </c>
      <c r="V235" s="51">
        <f t="shared" si="22"/>
        <v>1</v>
      </c>
      <c r="W235" s="51" t="s">
        <v>233</v>
      </c>
      <c r="X235" s="96"/>
      <c r="Y235" s="51"/>
      <c r="Z235" s="51"/>
      <c r="AA235" s="51"/>
      <c r="AB235" s="96"/>
      <c r="AC235" s="97"/>
      <c r="AD235" s="7" t="str">
        <f t="shared" si="24"/>
        <v/>
      </c>
    </row>
    <row r="236" spans="1:30" hidden="1" x14ac:dyDescent="0.3">
      <c r="A236" s="38">
        <f t="shared" si="23"/>
        <v>226</v>
      </c>
      <c r="B236" s="55" t="s">
        <v>289</v>
      </c>
      <c r="C236" s="49">
        <v>0.42099999999999999</v>
      </c>
      <c r="D236" s="49">
        <v>0.46800000000000003</v>
      </c>
      <c r="E236" s="50">
        <v>4.7000000000000042E-2</v>
      </c>
      <c r="F236" s="49" t="s">
        <v>26</v>
      </c>
      <c r="G236" s="42" t="s">
        <v>27</v>
      </c>
      <c r="H236" s="42"/>
      <c r="I236" s="49">
        <v>6</v>
      </c>
      <c r="J236" s="49" t="s">
        <v>232</v>
      </c>
      <c r="K236" s="51">
        <f t="shared" si="18"/>
        <v>1</v>
      </c>
      <c r="L236" s="51" t="s">
        <v>233</v>
      </c>
      <c r="M236" s="51">
        <f t="shared" si="19"/>
        <v>1</v>
      </c>
      <c r="N236" s="51" t="s">
        <v>233</v>
      </c>
      <c r="O236" s="51">
        <f t="shared" si="20"/>
        <v>1</v>
      </c>
      <c r="P236" s="51" t="s">
        <v>233</v>
      </c>
      <c r="Q236" s="51" t="s">
        <v>233</v>
      </c>
      <c r="R236" s="51">
        <f t="shared" si="21"/>
        <v>1</v>
      </c>
      <c r="S236" s="51" t="s">
        <v>31</v>
      </c>
      <c r="T236" s="52">
        <v>44419</v>
      </c>
      <c r="U236" s="51" t="s">
        <v>233</v>
      </c>
      <c r="V236" s="51">
        <f t="shared" si="22"/>
        <v>1</v>
      </c>
      <c r="W236" s="51" t="s">
        <v>233</v>
      </c>
      <c r="X236" s="96"/>
      <c r="Y236" s="51"/>
      <c r="Z236" s="51"/>
      <c r="AA236" s="51"/>
      <c r="AB236" s="96"/>
      <c r="AC236" s="97"/>
      <c r="AD236" s="7" t="str">
        <f t="shared" si="24"/>
        <v/>
      </c>
    </row>
    <row r="237" spans="1:30" hidden="1" x14ac:dyDescent="0.3">
      <c r="A237" s="38">
        <f t="shared" si="23"/>
        <v>227</v>
      </c>
      <c r="B237" s="55" t="s">
        <v>289</v>
      </c>
      <c r="C237" s="49">
        <v>0.46300000000000002</v>
      </c>
      <c r="D237" s="49">
        <v>0.49</v>
      </c>
      <c r="E237" s="50">
        <v>2.6999999999999968E-2</v>
      </c>
      <c r="F237" s="49" t="s">
        <v>32</v>
      </c>
      <c r="G237" s="49">
        <v>12</v>
      </c>
      <c r="H237" s="49" t="s">
        <v>232</v>
      </c>
      <c r="I237" s="42" t="s">
        <v>27</v>
      </c>
      <c r="J237" s="42"/>
      <c r="K237" s="51">
        <f t="shared" si="18"/>
        <v>1</v>
      </c>
      <c r="L237" s="51" t="s">
        <v>233</v>
      </c>
      <c r="M237" s="51">
        <f t="shared" si="19"/>
        <v>1</v>
      </c>
      <c r="N237" s="51" t="s">
        <v>233</v>
      </c>
      <c r="O237" s="51">
        <f t="shared" si="20"/>
        <v>1</v>
      </c>
      <c r="P237" s="51" t="s">
        <v>233</v>
      </c>
      <c r="Q237" s="51" t="s">
        <v>233</v>
      </c>
      <c r="R237" s="51">
        <f t="shared" si="21"/>
        <v>1</v>
      </c>
      <c r="S237" s="51" t="s">
        <v>31</v>
      </c>
      <c r="T237" s="52">
        <v>44419</v>
      </c>
      <c r="U237" s="51" t="s">
        <v>233</v>
      </c>
      <c r="V237" s="51">
        <f t="shared" si="22"/>
        <v>1</v>
      </c>
      <c r="W237" s="51" t="s">
        <v>233</v>
      </c>
      <c r="X237" s="96"/>
      <c r="Y237" s="51"/>
      <c r="Z237" s="51"/>
      <c r="AA237" s="51"/>
      <c r="AB237" s="96"/>
      <c r="AC237" s="97"/>
      <c r="AD237" s="7" t="str">
        <f t="shared" si="24"/>
        <v/>
      </c>
    </row>
    <row r="238" spans="1:30" hidden="1" x14ac:dyDescent="0.3">
      <c r="A238" s="38">
        <f t="shared" si="23"/>
        <v>228</v>
      </c>
      <c r="B238" s="55" t="s">
        <v>289</v>
      </c>
      <c r="C238" s="49">
        <v>0.56799999999999995</v>
      </c>
      <c r="D238" s="49">
        <v>0.60299999999999998</v>
      </c>
      <c r="E238" s="50">
        <v>3.5000000000000031E-2</v>
      </c>
      <c r="F238" s="49" t="s">
        <v>26</v>
      </c>
      <c r="G238" s="42" t="s">
        <v>27</v>
      </c>
      <c r="H238" s="42"/>
      <c r="I238" s="49">
        <v>14</v>
      </c>
      <c r="J238" s="49" t="s">
        <v>232</v>
      </c>
      <c r="K238" s="51">
        <f t="shared" si="18"/>
        <v>1</v>
      </c>
      <c r="L238" s="51" t="s">
        <v>233</v>
      </c>
      <c r="M238" s="51">
        <f t="shared" si="19"/>
        <v>1</v>
      </c>
      <c r="N238" s="51" t="s">
        <v>233</v>
      </c>
      <c r="O238" s="51">
        <f t="shared" si="20"/>
        <v>1</v>
      </c>
      <c r="P238" s="51" t="s">
        <v>195</v>
      </c>
      <c r="Q238" s="51" t="s">
        <v>31</v>
      </c>
      <c r="R238" s="51">
        <f t="shared" si="21"/>
        <v>1</v>
      </c>
      <c r="S238" s="51" t="s">
        <v>31</v>
      </c>
      <c r="T238" s="52">
        <v>44419</v>
      </c>
      <c r="U238" s="51" t="s">
        <v>233</v>
      </c>
      <c r="V238" s="51">
        <f t="shared" si="22"/>
        <v>1</v>
      </c>
      <c r="W238" s="51" t="s">
        <v>233</v>
      </c>
      <c r="X238" s="96"/>
      <c r="Y238" s="51"/>
      <c r="Z238" s="51"/>
      <c r="AA238" s="51"/>
      <c r="AB238" s="96"/>
      <c r="AC238" s="97"/>
      <c r="AD238" s="7" t="str">
        <f t="shared" si="24"/>
        <v/>
      </c>
    </row>
    <row r="239" spans="1:30" hidden="1" x14ac:dyDescent="0.3">
      <c r="A239" s="38">
        <f t="shared" si="23"/>
        <v>229</v>
      </c>
      <c r="B239" s="55" t="s">
        <v>289</v>
      </c>
      <c r="C239" s="49">
        <v>0.76400000000000001</v>
      </c>
      <c r="D239" s="49">
        <v>0.82299999999999995</v>
      </c>
      <c r="E239" s="50">
        <v>5.8999999999999941E-2</v>
      </c>
      <c r="F239" s="49" t="s">
        <v>26</v>
      </c>
      <c r="G239" s="42" t="s">
        <v>27</v>
      </c>
      <c r="H239" s="42"/>
      <c r="I239" s="49">
        <v>15</v>
      </c>
      <c r="J239" s="49" t="s">
        <v>232</v>
      </c>
      <c r="K239" s="51">
        <f t="shared" si="18"/>
        <v>1</v>
      </c>
      <c r="L239" s="51" t="s">
        <v>233</v>
      </c>
      <c r="M239" s="51">
        <f t="shared" si="19"/>
        <v>1</v>
      </c>
      <c r="N239" s="51" t="s">
        <v>233</v>
      </c>
      <c r="O239" s="51">
        <f t="shared" si="20"/>
        <v>1</v>
      </c>
      <c r="P239" s="51" t="s">
        <v>233</v>
      </c>
      <c r="Q239" s="51" t="s">
        <v>233</v>
      </c>
      <c r="R239" s="51">
        <f t="shared" si="21"/>
        <v>1</v>
      </c>
      <c r="S239" s="51" t="s">
        <v>31</v>
      </c>
      <c r="T239" s="52">
        <v>44419</v>
      </c>
      <c r="U239" s="51" t="s">
        <v>233</v>
      </c>
      <c r="V239" s="51">
        <f t="shared" si="22"/>
        <v>1</v>
      </c>
      <c r="W239" s="51" t="s">
        <v>233</v>
      </c>
      <c r="X239" s="96"/>
      <c r="Y239" s="51"/>
      <c r="Z239" s="51"/>
      <c r="AA239" s="51"/>
      <c r="AB239" s="96"/>
      <c r="AC239" s="97"/>
      <c r="AD239" s="7" t="str">
        <f t="shared" si="24"/>
        <v/>
      </c>
    </row>
    <row r="240" spans="1:30" hidden="1" x14ac:dyDescent="0.3">
      <c r="A240" s="38">
        <f t="shared" si="23"/>
        <v>230</v>
      </c>
      <c r="B240" s="55" t="s">
        <v>289</v>
      </c>
      <c r="C240" s="49">
        <v>0.97399999999999998</v>
      </c>
      <c r="D240" s="49">
        <v>1.0049999999999999</v>
      </c>
      <c r="E240" s="50">
        <v>3.0999999999999917E-2</v>
      </c>
      <c r="F240" s="49" t="s">
        <v>32</v>
      </c>
      <c r="G240" s="49">
        <v>9</v>
      </c>
      <c r="H240" s="49" t="s">
        <v>232</v>
      </c>
      <c r="I240" s="42" t="s">
        <v>27</v>
      </c>
      <c r="J240" s="42"/>
      <c r="K240" s="51">
        <f t="shared" si="18"/>
        <v>1</v>
      </c>
      <c r="L240" s="51" t="s">
        <v>31</v>
      </c>
      <c r="M240" s="51">
        <f t="shared" si="19"/>
        <v>1</v>
      </c>
      <c r="N240" s="51" t="s">
        <v>31</v>
      </c>
      <c r="O240" s="51">
        <f t="shared" si="20"/>
        <v>1</v>
      </c>
      <c r="P240" s="51" t="s">
        <v>195</v>
      </c>
      <c r="Q240" s="51" t="s">
        <v>31</v>
      </c>
      <c r="R240" s="51">
        <f t="shared" si="21"/>
        <v>1</v>
      </c>
      <c r="S240" s="51" t="s">
        <v>31</v>
      </c>
      <c r="T240" s="52">
        <v>44419</v>
      </c>
      <c r="U240" s="51" t="s">
        <v>233</v>
      </c>
      <c r="V240" s="51">
        <f t="shared" si="22"/>
        <v>1</v>
      </c>
      <c r="W240" s="51" t="s">
        <v>233</v>
      </c>
      <c r="X240" s="96"/>
      <c r="Y240" s="51"/>
      <c r="Z240" s="51"/>
      <c r="AA240" s="51"/>
      <c r="AB240" s="96"/>
      <c r="AC240" s="97"/>
      <c r="AD240" s="7" t="str">
        <f t="shared" si="24"/>
        <v/>
      </c>
    </row>
    <row r="241" spans="1:30" hidden="1" x14ac:dyDescent="0.3">
      <c r="A241" s="38">
        <f t="shared" si="23"/>
        <v>231</v>
      </c>
      <c r="B241" s="55" t="s">
        <v>289</v>
      </c>
      <c r="C241" s="49">
        <v>1.246</v>
      </c>
      <c r="D241" s="49">
        <v>1.3360000000000001</v>
      </c>
      <c r="E241" s="50">
        <v>9.000000000000008E-2</v>
      </c>
      <c r="F241" s="49" t="s">
        <v>32</v>
      </c>
      <c r="G241" s="49">
        <v>7</v>
      </c>
      <c r="H241" s="49" t="s">
        <v>232</v>
      </c>
      <c r="I241" s="42" t="s">
        <v>27</v>
      </c>
      <c r="J241" s="42"/>
      <c r="K241" s="51">
        <f t="shared" si="18"/>
        <v>1</v>
      </c>
      <c r="L241" s="51" t="s">
        <v>233</v>
      </c>
      <c r="M241" s="51">
        <f t="shared" si="19"/>
        <v>1</v>
      </c>
      <c r="N241" s="51" t="s">
        <v>233</v>
      </c>
      <c r="O241" s="51">
        <f t="shared" si="20"/>
        <v>1</v>
      </c>
      <c r="P241" s="51" t="s">
        <v>233</v>
      </c>
      <c r="Q241" s="51" t="s">
        <v>233</v>
      </c>
      <c r="R241" s="51">
        <f t="shared" si="21"/>
        <v>1</v>
      </c>
      <c r="S241" s="51" t="s">
        <v>31</v>
      </c>
      <c r="T241" s="52">
        <v>44419</v>
      </c>
      <c r="U241" s="51" t="s">
        <v>233</v>
      </c>
      <c r="V241" s="51">
        <f t="shared" si="22"/>
        <v>1</v>
      </c>
      <c r="W241" s="51" t="s">
        <v>233</v>
      </c>
      <c r="X241" s="96"/>
      <c r="Y241" s="51"/>
      <c r="Z241" s="51"/>
      <c r="AA241" s="51"/>
      <c r="AB241" s="96"/>
      <c r="AC241" s="97"/>
      <c r="AD241" s="7" t="str">
        <f t="shared" si="24"/>
        <v/>
      </c>
    </row>
    <row r="242" spans="1:30" hidden="1" x14ac:dyDescent="0.3">
      <c r="A242" s="38">
        <f t="shared" si="23"/>
        <v>232</v>
      </c>
      <c r="B242" s="55" t="s">
        <v>289</v>
      </c>
      <c r="C242" s="49">
        <v>1.7390000000000001</v>
      </c>
      <c r="D242" s="49">
        <v>1.8620000000000001</v>
      </c>
      <c r="E242" s="50">
        <v>0.123</v>
      </c>
      <c r="F242" s="49" t="s">
        <v>26</v>
      </c>
      <c r="G242" s="42" t="s">
        <v>27</v>
      </c>
      <c r="H242" s="42"/>
      <c r="I242" s="49">
        <v>8</v>
      </c>
      <c r="J242" s="49" t="s">
        <v>232</v>
      </c>
      <c r="K242" s="51">
        <f t="shared" si="18"/>
        <v>1</v>
      </c>
      <c r="L242" s="51" t="s">
        <v>233</v>
      </c>
      <c r="M242" s="51">
        <f t="shared" si="19"/>
        <v>1</v>
      </c>
      <c r="N242" s="51" t="s">
        <v>233</v>
      </c>
      <c r="O242" s="51">
        <f t="shared" si="20"/>
        <v>1</v>
      </c>
      <c r="P242" s="51" t="s">
        <v>233</v>
      </c>
      <c r="Q242" s="51" t="s">
        <v>233</v>
      </c>
      <c r="R242" s="51">
        <f t="shared" si="21"/>
        <v>1</v>
      </c>
      <c r="S242" s="51" t="s">
        <v>31</v>
      </c>
      <c r="T242" s="52">
        <v>44419</v>
      </c>
      <c r="U242" s="51" t="s">
        <v>233</v>
      </c>
      <c r="V242" s="51">
        <f t="shared" si="22"/>
        <v>1</v>
      </c>
      <c r="W242" s="51" t="s">
        <v>233</v>
      </c>
      <c r="X242" s="96"/>
      <c r="Y242" s="51"/>
      <c r="Z242" s="51"/>
      <c r="AA242" s="51"/>
      <c r="AB242" s="96"/>
      <c r="AC242" s="97"/>
      <c r="AD242" s="7" t="str">
        <f t="shared" si="24"/>
        <v/>
      </c>
    </row>
    <row r="243" spans="1:30" hidden="1" x14ac:dyDescent="0.3">
      <c r="A243" s="38">
        <f t="shared" si="23"/>
        <v>233</v>
      </c>
      <c r="B243" s="55" t="s">
        <v>289</v>
      </c>
      <c r="C243" s="49">
        <v>2.823</v>
      </c>
      <c r="D243" s="49">
        <v>2.952</v>
      </c>
      <c r="E243" s="50">
        <v>0.129</v>
      </c>
      <c r="F243" s="49" t="s">
        <v>32</v>
      </c>
      <c r="G243" s="49">
        <v>6</v>
      </c>
      <c r="H243" s="49" t="s">
        <v>232</v>
      </c>
      <c r="I243" s="42" t="s">
        <v>27</v>
      </c>
      <c r="J243" s="42"/>
      <c r="K243" s="51">
        <f t="shared" si="18"/>
        <v>1</v>
      </c>
      <c r="L243" s="51" t="s">
        <v>233</v>
      </c>
      <c r="M243" s="51">
        <f t="shared" si="19"/>
        <v>1</v>
      </c>
      <c r="N243" s="51" t="s">
        <v>233</v>
      </c>
      <c r="O243" s="51">
        <f t="shared" si="20"/>
        <v>1</v>
      </c>
      <c r="P243" s="51" t="s">
        <v>233</v>
      </c>
      <c r="Q243" s="51" t="s">
        <v>233</v>
      </c>
      <c r="R243" s="51">
        <f t="shared" si="21"/>
        <v>1</v>
      </c>
      <c r="S243" s="51" t="s">
        <v>31</v>
      </c>
      <c r="T243" s="52">
        <v>44419</v>
      </c>
      <c r="U243" s="51" t="s">
        <v>233</v>
      </c>
      <c r="V243" s="51">
        <f t="shared" si="22"/>
        <v>1</v>
      </c>
      <c r="W243" s="51" t="s">
        <v>233</v>
      </c>
      <c r="X243" s="96"/>
      <c r="Y243" s="51"/>
      <c r="Z243" s="51"/>
      <c r="AA243" s="51"/>
      <c r="AB243" s="96"/>
      <c r="AC243" s="97"/>
      <c r="AD243" s="7" t="str">
        <f t="shared" si="24"/>
        <v/>
      </c>
    </row>
    <row r="244" spans="1:30" hidden="1" x14ac:dyDescent="0.3">
      <c r="A244" s="38">
        <f t="shared" si="23"/>
        <v>234</v>
      </c>
      <c r="B244" s="55" t="s">
        <v>289</v>
      </c>
      <c r="C244" s="49">
        <v>3.1509999999999998</v>
      </c>
      <c r="D244" s="49">
        <v>3.4079999999999999</v>
      </c>
      <c r="E244" s="50">
        <v>0.25700000000000012</v>
      </c>
      <c r="F244" s="49" t="s">
        <v>26</v>
      </c>
      <c r="G244" s="42" t="s">
        <v>27</v>
      </c>
      <c r="H244" s="42"/>
      <c r="I244" s="49">
        <v>5</v>
      </c>
      <c r="J244" s="49" t="s">
        <v>232</v>
      </c>
      <c r="K244" s="51">
        <f t="shared" si="18"/>
        <v>1</v>
      </c>
      <c r="L244" s="51" t="s">
        <v>31</v>
      </c>
      <c r="M244" s="51">
        <f t="shared" si="19"/>
        <v>1</v>
      </c>
      <c r="N244" s="51" t="s">
        <v>31</v>
      </c>
      <c r="O244" s="51">
        <f t="shared" si="20"/>
        <v>1</v>
      </c>
      <c r="P244" s="51" t="s">
        <v>195</v>
      </c>
      <c r="Q244" s="51" t="s">
        <v>31</v>
      </c>
      <c r="R244" s="51">
        <f t="shared" si="21"/>
        <v>1</v>
      </c>
      <c r="S244" s="51" t="s">
        <v>31</v>
      </c>
      <c r="T244" s="52">
        <v>44419</v>
      </c>
      <c r="U244" s="51" t="s">
        <v>233</v>
      </c>
      <c r="V244" s="51">
        <f t="shared" si="22"/>
        <v>1</v>
      </c>
      <c r="W244" s="51" t="s">
        <v>233</v>
      </c>
      <c r="X244" s="96"/>
      <c r="Y244" s="51"/>
      <c r="Z244" s="51"/>
      <c r="AA244" s="51"/>
      <c r="AB244" s="96"/>
      <c r="AC244" s="97"/>
      <c r="AD244" s="7" t="str">
        <f t="shared" si="24"/>
        <v/>
      </c>
    </row>
    <row r="245" spans="1:30" hidden="1" x14ac:dyDescent="0.3">
      <c r="A245" s="38">
        <f t="shared" si="23"/>
        <v>235</v>
      </c>
      <c r="B245" s="55" t="s">
        <v>289</v>
      </c>
      <c r="C245" s="49">
        <v>4.1429999999999998</v>
      </c>
      <c r="D245" s="49">
        <v>4.367</v>
      </c>
      <c r="E245" s="50">
        <v>0.2240000000000002</v>
      </c>
      <c r="F245" s="49" t="s">
        <v>32</v>
      </c>
      <c r="G245" s="49">
        <v>11</v>
      </c>
      <c r="H245" s="49" t="s">
        <v>232</v>
      </c>
      <c r="I245" s="42" t="s">
        <v>27</v>
      </c>
      <c r="J245" s="42"/>
      <c r="K245" s="51">
        <f t="shared" si="18"/>
        <v>1</v>
      </c>
      <c r="L245" s="51" t="s">
        <v>233</v>
      </c>
      <c r="M245" s="51">
        <f t="shared" si="19"/>
        <v>1</v>
      </c>
      <c r="N245" s="51" t="s">
        <v>233</v>
      </c>
      <c r="O245" s="51">
        <f t="shared" si="20"/>
        <v>1</v>
      </c>
      <c r="P245" s="51" t="s">
        <v>233</v>
      </c>
      <c r="Q245" s="51" t="s">
        <v>233</v>
      </c>
      <c r="R245" s="51">
        <f t="shared" si="21"/>
        <v>1</v>
      </c>
      <c r="S245" s="51" t="s">
        <v>31</v>
      </c>
      <c r="T245" s="52">
        <v>44419</v>
      </c>
      <c r="U245" s="51" t="s">
        <v>233</v>
      </c>
      <c r="V245" s="51">
        <f t="shared" si="22"/>
        <v>1</v>
      </c>
      <c r="W245" s="51" t="s">
        <v>233</v>
      </c>
      <c r="X245" s="96"/>
      <c r="Y245" s="51"/>
      <c r="Z245" s="51"/>
      <c r="AA245" s="51"/>
      <c r="AB245" s="96"/>
      <c r="AC245" s="97"/>
      <c r="AD245" s="7" t="str">
        <f t="shared" si="24"/>
        <v/>
      </c>
    </row>
    <row r="246" spans="1:30" ht="28.8" x14ac:dyDescent="0.3">
      <c r="A246" s="38">
        <f t="shared" si="23"/>
        <v>236</v>
      </c>
      <c r="B246" s="55" t="s">
        <v>289</v>
      </c>
      <c r="C246" s="49">
        <v>4.4160000000000004</v>
      </c>
      <c r="D246" s="49">
        <v>4.51</v>
      </c>
      <c r="E246" s="50">
        <v>9.3999999999999417E-2</v>
      </c>
      <c r="F246" s="49" t="s">
        <v>32</v>
      </c>
      <c r="G246" s="49">
        <v>11</v>
      </c>
      <c r="H246" s="49" t="s">
        <v>232</v>
      </c>
      <c r="I246" s="42" t="s">
        <v>27</v>
      </c>
      <c r="J246" s="42"/>
      <c r="K246" s="51">
        <f t="shared" si="18"/>
        <v>1</v>
      </c>
      <c r="L246" s="51" t="s">
        <v>233</v>
      </c>
      <c r="M246" s="51">
        <f t="shared" si="19"/>
        <v>1</v>
      </c>
      <c r="N246" s="51" t="s">
        <v>195</v>
      </c>
      <c r="O246" s="51">
        <f t="shared" si="20"/>
        <v>0</v>
      </c>
      <c r="P246" s="51" t="s">
        <v>233</v>
      </c>
      <c r="Q246" s="51" t="s">
        <v>233</v>
      </c>
      <c r="R246" s="51">
        <f t="shared" si="21"/>
        <v>1</v>
      </c>
      <c r="S246" s="51" t="s">
        <v>31</v>
      </c>
      <c r="T246" s="52">
        <v>44419</v>
      </c>
      <c r="U246" s="58" t="s">
        <v>29</v>
      </c>
      <c r="V246" s="51">
        <f t="shared" si="22"/>
        <v>1</v>
      </c>
      <c r="W246" s="51" t="s">
        <v>233</v>
      </c>
      <c r="X246" s="96" t="s">
        <v>290</v>
      </c>
      <c r="Y246" s="61" t="s">
        <v>291</v>
      </c>
      <c r="Z246" s="51" t="s">
        <v>84</v>
      </c>
      <c r="AA246" s="51"/>
      <c r="AB246" s="96" t="s">
        <v>290</v>
      </c>
      <c r="AC246" s="97"/>
      <c r="AD246" s="7" t="str">
        <f t="shared" si="24"/>
        <v/>
      </c>
    </row>
    <row r="247" spans="1:30" hidden="1" x14ac:dyDescent="0.3">
      <c r="A247" s="38">
        <f t="shared" si="23"/>
        <v>237</v>
      </c>
      <c r="B247" s="55" t="s">
        <v>289</v>
      </c>
      <c r="C247" s="49">
        <v>4.82</v>
      </c>
      <c r="D247" s="49">
        <v>5.2220000000000004</v>
      </c>
      <c r="E247" s="50">
        <v>0.40200000000000014</v>
      </c>
      <c r="F247" s="49" t="s">
        <v>26</v>
      </c>
      <c r="G247" s="42" t="s">
        <v>27</v>
      </c>
      <c r="H247" s="42"/>
      <c r="I247" s="49">
        <v>7</v>
      </c>
      <c r="J247" s="49" t="s">
        <v>232</v>
      </c>
      <c r="K247" s="51">
        <f t="shared" si="18"/>
        <v>1</v>
      </c>
      <c r="L247" s="51" t="s">
        <v>233</v>
      </c>
      <c r="M247" s="51">
        <f t="shared" si="19"/>
        <v>1</v>
      </c>
      <c r="N247" s="51" t="s">
        <v>233</v>
      </c>
      <c r="O247" s="51">
        <f t="shared" si="20"/>
        <v>1</v>
      </c>
      <c r="P247" s="51" t="s">
        <v>233</v>
      </c>
      <c r="Q247" s="51" t="s">
        <v>233</v>
      </c>
      <c r="R247" s="51">
        <f t="shared" si="21"/>
        <v>1</v>
      </c>
      <c r="S247" s="51" t="s">
        <v>31</v>
      </c>
      <c r="T247" s="52">
        <v>44419</v>
      </c>
      <c r="U247" s="51" t="s">
        <v>233</v>
      </c>
      <c r="V247" s="51">
        <f t="shared" si="22"/>
        <v>1</v>
      </c>
      <c r="W247" s="51" t="s">
        <v>233</v>
      </c>
      <c r="X247" s="96"/>
      <c r="Y247" s="51"/>
      <c r="Z247" s="51"/>
      <c r="AA247" s="51"/>
      <c r="AB247" s="96"/>
      <c r="AC247" s="97"/>
      <c r="AD247" s="7" t="str">
        <f t="shared" si="24"/>
        <v/>
      </c>
    </row>
    <row r="248" spans="1:30" hidden="1" x14ac:dyDescent="0.3">
      <c r="A248" s="38">
        <f t="shared" si="23"/>
        <v>238</v>
      </c>
      <c r="B248" s="55" t="s">
        <v>289</v>
      </c>
      <c r="C248" s="49">
        <v>5.1539999999999999</v>
      </c>
      <c r="D248" s="49">
        <v>5.5250000000000004</v>
      </c>
      <c r="E248" s="50">
        <v>0.37100000000000044</v>
      </c>
      <c r="F248" s="49" t="s">
        <v>32</v>
      </c>
      <c r="G248" s="49">
        <v>6</v>
      </c>
      <c r="H248" s="49" t="s">
        <v>232</v>
      </c>
      <c r="I248" s="42" t="s">
        <v>27</v>
      </c>
      <c r="J248" s="42"/>
      <c r="K248" s="51">
        <f t="shared" si="18"/>
        <v>1</v>
      </c>
      <c r="L248" s="51" t="s">
        <v>233</v>
      </c>
      <c r="M248" s="51">
        <f t="shared" si="19"/>
        <v>1</v>
      </c>
      <c r="N248" s="51" t="s">
        <v>233</v>
      </c>
      <c r="O248" s="51">
        <f t="shared" si="20"/>
        <v>1</v>
      </c>
      <c r="P248" s="51" t="s">
        <v>233</v>
      </c>
      <c r="Q248" s="51" t="s">
        <v>233</v>
      </c>
      <c r="R248" s="51">
        <f t="shared" si="21"/>
        <v>1</v>
      </c>
      <c r="S248" s="51" t="s">
        <v>31</v>
      </c>
      <c r="T248" s="52">
        <v>44419</v>
      </c>
      <c r="U248" s="51" t="s">
        <v>233</v>
      </c>
      <c r="V248" s="51">
        <f t="shared" si="22"/>
        <v>1</v>
      </c>
      <c r="W248" s="51" t="s">
        <v>233</v>
      </c>
      <c r="X248" s="96"/>
      <c r="Y248" s="51"/>
      <c r="Z248" s="51"/>
      <c r="AA248" s="51"/>
      <c r="AB248" s="96"/>
      <c r="AC248" s="97"/>
      <c r="AD248" s="7" t="str">
        <f t="shared" si="24"/>
        <v/>
      </c>
    </row>
    <row r="249" spans="1:30" hidden="1" x14ac:dyDescent="0.3">
      <c r="A249" s="38">
        <f t="shared" si="23"/>
        <v>239</v>
      </c>
      <c r="B249" s="55" t="s">
        <v>289</v>
      </c>
      <c r="C249" s="49">
        <v>5.673</v>
      </c>
      <c r="D249" s="49">
        <v>6.1470000000000002</v>
      </c>
      <c r="E249" s="50">
        <v>0.4740000000000002</v>
      </c>
      <c r="F249" s="49" t="s">
        <v>32</v>
      </c>
      <c r="G249" s="49">
        <v>6</v>
      </c>
      <c r="H249" s="49" t="s">
        <v>232</v>
      </c>
      <c r="I249" s="42" t="s">
        <v>27</v>
      </c>
      <c r="J249" s="42"/>
      <c r="K249" s="51">
        <f t="shared" si="18"/>
        <v>1</v>
      </c>
      <c r="L249" s="51" t="s">
        <v>233</v>
      </c>
      <c r="M249" s="51">
        <f t="shared" si="19"/>
        <v>1</v>
      </c>
      <c r="N249" s="51" t="s">
        <v>233</v>
      </c>
      <c r="O249" s="51">
        <f t="shared" si="20"/>
        <v>1</v>
      </c>
      <c r="P249" s="51" t="s">
        <v>233</v>
      </c>
      <c r="Q249" s="51" t="s">
        <v>233</v>
      </c>
      <c r="R249" s="51">
        <f t="shared" si="21"/>
        <v>1</v>
      </c>
      <c r="S249" s="51" t="s">
        <v>31</v>
      </c>
      <c r="T249" s="52">
        <v>44419</v>
      </c>
      <c r="U249" s="51" t="s">
        <v>233</v>
      </c>
      <c r="V249" s="51">
        <f t="shared" si="22"/>
        <v>1</v>
      </c>
      <c r="W249" s="51" t="s">
        <v>31</v>
      </c>
      <c r="X249" s="96"/>
      <c r="Y249" s="51"/>
      <c r="Z249" s="51"/>
      <c r="AA249" s="51"/>
      <c r="AB249" s="96"/>
      <c r="AC249" s="97"/>
      <c r="AD249" s="7" t="str">
        <f t="shared" si="24"/>
        <v/>
      </c>
    </row>
    <row r="250" spans="1:30" hidden="1" x14ac:dyDescent="0.3">
      <c r="A250" s="38">
        <f t="shared" si="23"/>
        <v>240</v>
      </c>
      <c r="B250" s="55" t="s">
        <v>289</v>
      </c>
      <c r="C250" s="49">
        <v>5.758</v>
      </c>
      <c r="D250" s="49">
        <v>5.7969999999999997</v>
      </c>
      <c r="E250" s="50">
        <v>3.8999999999999702E-2</v>
      </c>
      <c r="F250" s="49" t="s">
        <v>26</v>
      </c>
      <c r="G250" s="42" t="s">
        <v>27</v>
      </c>
      <c r="H250" s="42"/>
      <c r="I250" s="49">
        <v>11</v>
      </c>
      <c r="J250" s="49" t="s">
        <v>232</v>
      </c>
      <c r="K250" s="51">
        <f t="shared" si="18"/>
        <v>1</v>
      </c>
      <c r="L250" s="51" t="s">
        <v>233</v>
      </c>
      <c r="M250" s="51">
        <f t="shared" si="19"/>
        <v>1</v>
      </c>
      <c r="N250" s="51" t="s">
        <v>233</v>
      </c>
      <c r="O250" s="51">
        <f t="shared" si="20"/>
        <v>1</v>
      </c>
      <c r="P250" s="51" t="s">
        <v>233</v>
      </c>
      <c r="Q250" s="51" t="s">
        <v>233</v>
      </c>
      <c r="R250" s="51">
        <f t="shared" si="21"/>
        <v>1</v>
      </c>
      <c r="S250" s="51" t="s">
        <v>31</v>
      </c>
      <c r="T250" s="52">
        <v>44419</v>
      </c>
      <c r="U250" s="51" t="s">
        <v>233</v>
      </c>
      <c r="V250" s="51">
        <f t="shared" si="22"/>
        <v>1</v>
      </c>
      <c r="W250" s="51" t="s">
        <v>31</v>
      </c>
      <c r="X250" s="96"/>
      <c r="Y250" s="51"/>
      <c r="Z250" s="51"/>
      <c r="AA250" s="51"/>
      <c r="AB250" s="96"/>
      <c r="AC250" s="97"/>
      <c r="AD250" s="7" t="str">
        <f t="shared" si="24"/>
        <v/>
      </c>
    </row>
    <row r="251" spans="1:30" hidden="1" x14ac:dyDescent="0.3">
      <c r="A251" s="38">
        <f t="shared" si="23"/>
        <v>241</v>
      </c>
      <c r="B251" s="55" t="s">
        <v>289</v>
      </c>
      <c r="C251" s="49">
        <v>6.1349999999999998</v>
      </c>
      <c r="D251" s="49">
        <v>6.1719999999999997</v>
      </c>
      <c r="E251" s="50">
        <v>3.6999999999999922E-2</v>
      </c>
      <c r="F251" s="49" t="s">
        <v>26</v>
      </c>
      <c r="G251" s="42" t="s">
        <v>27</v>
      </c>
      <c r="H251" s="42"/>
      <c r="I251" s="49">
        <v>6</v>
      </c>
      <c r="J251" s="49" t="s">
        <v>232</v>
      </c>
      <c r="K251" s="51">
        <f t="shared" si="18"/>
        <v>1</v>
      </c>
      <c r="L251" s="51" t="s">
        <v>31</v>
      </c>
      <c r="M251" s="51">
        <f t="shared" si="19"/>
        <v>1</v>
      </c>
      <c r="N251" s="51" t="s">
        <v>31</v>
      </c>
      <c r="O251" s="51">
        <f t="shared" si="20"/>
        <v>1</v>
      </c>
      <c r="P251" s="51" t="s">
        <v>195</v>
      </c>
      <c r="Q251" s="51" t="s">
        <v>31</v>
      </c>
      <c r="R251" s="51">
        <f t="shared" si="21"/>
        <v>1</v>
      </c>
      <c r="S251" s="51" t="s">
        <v>31</v>
      </c>
      <c r="T251" s="52">
        <v>44419</v>
      </c>
      <c r="U251" s="51" t="s">
        <v>233</v>
      </c>
      <c r="V251" s="51">
        <f t="shared" si="22"/>
        <v>1</v>
      </c>
      <c r="W251" s="51" t="s">
        <v>31</v>
      </c>
      <c r="X251" s="96" t="s">
        <v>292</v>
      </c>
      <c r="Y251" s="51"/>
      <c r="Z251" s="51"/>
      <c r="AA251" s="51"/>
      <c r="AB251" s="96" t="s">
        <v>292</v>
      </c>
      <c r="AC251" s="97"/>
      <c r="AD251" s="7" t="str">
        <f t="shared" si="24"/>
        <v/>
      </c>
    </row>
    <row r="252" spans="1:30" hidden="1" x14ac:dyDescent="0.3">
      <c r="A252" s="38">
        <f t="shared" si="23"/>
        <v>242</v>
      </c>
      <c r="B252" s="55" t="s">
        <v>289</v>
      </c>
      <c r="C252" s="49">
        <v>6.6159999999999997</v>
      </c>
      <c r="D252" s="49">
        <v>6.6840000000000002</v>
      </c>
      <c r="E252" s="50">
        <v>6.8000000000000504E-2</v>
      </c>
      <c r="F252" s="49" t="s">
        <v>32</v>
      </c>
      <c r="G252" s="49">
        <v>8</v>
      </c>
      <c r="H252" s="49" t="s">
        <v>232</v>
      </c>
      <c r="I252" s="42" t="s">
        <v>27</v>
      </c>
      <c r="J252" s="42"/>
      <c r="K252" s="51">
        <f t="shared" si="18"/>
        <v>1</v>
      </c>
      <c r="L252" s="51" t="s">
        <v>233</v>
      </c>
      <c r="M252" s="51">
        <f t="shared" si="19"/>
        <v>1</v>
      </c>
      <c r="N252" s="51" t="s">
        <v>233</v>
      </c>
      <c r="O252" s="51">
        <f t="shared" si="20"/>
        <v>1</v>
      </c>
      <c r="P252" s="51" t="s">
        <v>233</v>
      </c>
      <c r="Q252" s="51" t="s">
        <v>233</v>
      </c>
      <c r="R252" s="51">
        <f t="shared" si="21"/>
        <v>1</v>
      </c>
      <c r="S252" s="51" t="s">
        <v>31</v>
      </c>
      <c r="T252" s="52">
        <v>44419</v>
      </c>
      <c r="U252" s="51" t="s">
        <v>233</v>
      </c>
      <c r="V252" s="51">
        <f t="shared" si="22"/>
        <v>1</v>
      </c>
      <c r="W252" s="51" t="s">
        <v>31</v>
      </c>
      <c r="X252" s="96"/>
      <c r="Y252" s="51"/>
      <c r="Z252" s="51"/>
      <c r="AA252" s="51"/>
      <c r="AB252" s="96"/>
      <c r="AC252" s="97"/>
      <c r="AD252" s="7" t="str">
        <f t="shared" si="24"/>
        <v/>
      </c>
    </row>
    <row r="253" spans="1:30" hidden="1" x14ac:dyDescent="0.3">
      <c r="A253" s="38">
        <f t="shared" si="23"/>
        <v>243</v>
      </c>
      <c r="B253" s="55" t="s">
        <v>289</v>
      </c>
      <c r="C253" s="49">
        <v>7.8449999999999998</v>
      </c>
      <c r="D253" s="49">
        <v>7.9320000000000004</v>
      </c>
      <c r="E253" s="50">
        <v>8.7000000000000632E-2</v>
      </c>
      <c r="F253" s="49" t="s">
        <v>26</v>
      </c>
      <c r="G253" s="42" t="s">
        <v>27</v>
      </c>
      <c r="H253" s="42"/>
      <c r="I253" s="49">
        <v>8</v>
      </c>
      <c r="J253" s="49" t="s">
        <v>232</v>
      </c>
      <c r="K253" s="51">
        <f t="shared" si="18"/>
        <v>1</v>
      </c>
      <c r="L253" s="51" t="s">
        <v>233</v>
      </c>
      <c r="M253" s="51">
        <f t="shared" si="19"/>
        <v>1</v>
      </c>
      <c r="N253" s="51" t="s">
        <v>233</v>
      </c>
      <c r="O253" s="51">
        <f t="shared" si="20"/>
        <v>1</v>
      </c>
      <c r="P253" s="51" t="s">
        <v>195</v>
      </c>
      <c r="Q253" s="51" t="s">
        <v>31</v>
      </c>
      <c r="R253" s="51">
        <f t="shared" si="21"/>
        <v>1</v>
      </c>
      <c r="S253" s="51" t="s">
        <v>31</v>
      </c>
      <c r="T253" s="52">
        <v>44419</v>
      </c>
      <c r="U253" s="51" t="s">
        <v>233</v>
      </c>
      <c r="V253" s="51">
        <f t="shared" si="22"/>
        <v>1</v>
      </c>
      <c r="W253" s="51" t="s">
        <v>31</v>
      </c>
      <c r="X253" s="96"/>
      <c r="Y253" s="51"/>
      <c r="Z253" s="51"/>
      <c r="AA253" s="51"/>
      <c r="AB253" s="96"/>
      <c r="AC253" s="97"/>
      <c r="AD253" s="7" t="str">
        <f t="shared" si="24"/>
        <v/>
      </c>
    </row>
    <row r="254" spans="1:30" hidden="1" x14ac:dyDescent="0.3">
      <c r="A254" s="38">
        <f t="shared" si="23"/>
        <v>244</v>
      </c>
      <c r="B254" s="55" t="s">
        <v>289</v>
      </c>
      <c r="C254" s="49">
        <v>8.532</v>
      </c>
      <c r="D254" s="49">
        <v>8.5679999999999996</v>
      </c>
      <c r="E254" s="50">
        <v>3.5999999999999588E-2</v>
      </c>
      <c r="F254" s="49" t="s">
        <v>32</v>
      </c>
      <c r="G254" s="49">
        <v>8</v>
      </c>
      <c r="H254" s="49" t="s">
        <v>232</v>
      </c>
      <c r="I254" s="42" t="s">
        <v>27</v>
      </c>
      <c r="J254" s="42"/>
      <c r="K254" s="51">
        <f t="shared" si="18"/>
        <v>1</v>
      </c>
      <c r="L254" s="51" t="s">
        <v>233</v>
      </c>
      <c r="M254" s="51">
        <f t="shared" si="19"/>
        <v>1</v>
      </c>
      <c r="N254" s="51" t="s">
        <v>233</v>
      </c>
      <c r="O254" s="51">
        <f t="shared" si="20"/>
        <v>1</v>
      </c>
      <c r="P254" s="51" t="s">
        <v>233</v>
      </c>
      <c r="Q254" s="51" t="s">
        <v>233</v>
      </c>
      <c r="R254" s="51">
        <f t="shared" si="21"/>
        <v>1</v>
      </c>
      <c r="S254" s="51" t="s">
        <v>31</v>
      </c>
      <c r="T254" s="52">
        <v>44419</v>
      </c>
      <c r="U254" s="51" t="s">
        <v>233</v>
      </c>
      <c r="V254" s="51">
        <f t="shared" si="22"/>
        <v>1</v>
      </c>
      <c r="W254" s="51" t="s">
        <v>31</v>
      </c>
      <c r="X254" s="96"/>
      <c r="Y254" s="51"/>
      <c r="Z254" s="51"/>
      <c r="AA254" s="51"/>
      <c r="AB254" s="96"/>
      <c r="AC254" s="97"/>
      <c r="AD254" s="7" t="str">
        <f t="shared" si="24"/>
        <v/>
      </c>
    </row>
    <row r="255" spans="1:30" ht="28.8" x14ac:dyDescent="0.3">
      <c r="A255" s="38">
        <f t="shared" si="23"/>
        <v>245</v>
      </c>
      <c r="B255" s="55" t="s">
        <v>289</v>
      </c>
      <c r="C255" s="49">
        <v>10.497999999999999</v>
      </c>
      <c r="D255" s="49">
        <v>10.634</v>
      </c>
      <c r="E255" s="50">
        <v>0.13600000000000101</v>
      </c>
      <c r="F255" s="49" t="s">
        <v>32</v>
      </c>
      <c r="G255" s="49">
        <v>5</v>
      </c>
      <c r="H255" s="49" t="s">
        <v>232</v>
      </c>
      <c r="I255" s="42" t="s">
        <v>27</v>
      </c>
      <c r="J255" s="42"/>
      <c r="K255" s="51">
        <f t="shared" si="18"/>
        <v>1</v>
      </c>
      <c r="L255" s="51" t="s">
        <v>233</v>
      </c>
      <c r="M255" s="51">
        <f t="shared" si="19"/>
        <v>1</v>
      </c>
      <c r="N255" s="51" t="s">
        <v>195</v>
      </c>
      <c r="O255" s="51">
        <f t="shared" si="20"/>
        <v>0</v>
      </c>
      <c r="P255" s="51" t="s">
        <v>195</v>
      </c>
      <c r="Q255" s="51" t="s">
        <v>31</v>
      </c>
      <c r="R255" s="51">
        <f t="shared" si="21"/>
        <v>1</v>
      </c>
      <c r="S255" s="51" t="s">
        <v>31</v>
      </c>
      <c r="T255" s="52">
        <v>44419</v>
      </c>
      <c r="U255" s="51" t="s">
        <v>195</v>
      </c>
      <c r="V255" s="51">
        <f t="shared" si="22"/>
        <v>0</v>
      </c>
      <c r="W255" s="51" t="s">
        <v>31</v>
      </c>
      <c r="X255" s="96" t="s">
        <v>293</v>
      </c>
      <c r="Y255" s="51" t="s">
        <v>115</v>
      </c>
      <c r="Z255" s="61" t="s">
        <v>132</v>
      </c>
      <c r="AA255" s="51"/>
      <c r="AB255" s="96" t="s">
        <v>293</v>
      </c>
      <c r="AC255" s="97"/>
      <c r="AD255" s="7" t="str">
        <f t="shared" si="24"/>
        <v/>
      </c>
    </row>
    <row r="256" spans="1:30" hidden="1" x14ac:dyDescent="0.3">
      <c r="A256" s="38">
        <f t="shared" si="23"/>
        <v>246</v>
      </c>
      <c r="B256" s="55" t="s">
        <v>289</v>
      </c>
      <c r="C256" s="49">
        <v>12.234999999999999</v>
      </c>
      <c r="D256" s="49">
        <v>13.000999999999999</v>
      </c>
      <c r="E256" s="50">
        <v>0.76600000000000001</v>
      </c>
      <c r="F256" s="49" t="s">
        <v>26</v>
      </c>
      <c r="G256" s="42" t="s">
        <v>27</v>
      </c>
      <c r="H256" s="42"/>
      <c r="I256" s="49">
        <v>7</v>
      </c>
      <c r="J256" s="49" t="s">
        <v>232</v>
      </c>
      <c r="K256" s="51">
        <f t="shared" si="18"/>
        <v>1</v>
      </c>
      <c r="L256" s="51" t="s">
        <v>233</v>
      </c>
      <c r="M256" s="51">
        <f t="shared" si="19"/>
        <v>1</v>
      </c>
      <c r="N256" s="51" t="s">
        <v>233</v>
      </c>
      <c r="O256" s="51">
        <f t="shared" si="20"/>
        <v>1</v>
      </c>
      <c r="P256" s="51" t="s">
        <v>233</v>
      </c>
      <c r="Q256" s="51" t="s">
        <v>233</v>
      </c>
      <c r="R256" s="51">
        <f t="shared" si="21"/>
        <v>1</v>
      </c>
      <c r="S256" s="51" t="s">
        <v>31</v>
      </c>
      <c r="T256" s="52">
        <v>44419</v>
      </c>
      <c r="U256" s="51" t="s">
        <v>233</v>
      </c>
      <c r="V256" s="51">
        <f t="shared" si="22"/>
        <v>1</v>
      </c>
      <c r="W256" s="51" t="s">
        <v>31</v>
      </c>
      <c r="X256" s="96"/>
      <c r="Y256" s="51"/>
      <c r="Z256" s="51"/>
      <c r="AA256" s="51"/>
      <c r="AB256" s="96"/>
      <c r="AC256" s="97"/>
      <c r="AD256" s="7" t="str">
        <f t="shared" si="24"/>
        <v/>
      </c>
    </row>
    <row r="257" spans="1:30" ht="28.8" x14ac:dyDescent="0.3">
      <c r="A257" s="38">
        <f t="shared" si="23"/>
        <v>247</v>
      </c>
      <c r="B257" s="55" t="s">
        <v>289</v>
      </c>
      <c r="C257" s="49">
        <v>13.07</v>
      </c>
      <c r="D257" s="49">
        <v>14.68</v>
      </c>
      <c r="E257" s="50">
        <v>1.6099999999999994</v>
      </c>
      <c r="F257" s="49" t="s">
        <v>26</v>
      </c>
      <c r="G257" s="42" t="s">
        <v>27</v>
      </c>
      <c r="H257" s="42"/>
      <c r="I257" s="49">
        <v>6</v>
      </c>
      <c r="J257" s="49" t="s">
        <v>232</v>
      </c>
      <c r="K257" s="51">
        <f t="shared" si="18"/>
        <v>1</v>
      </c>
      <c r="L257" s="51" t="s">
        <v>233</v>
      </c>
      <c r="M257" s="51">
        <f t="shared" si="19"/>
        <v>1</v>
      </c>
      <c r="N257" s="51" t="s">
        <v>195</v>
      </c>
      <c r="O257" s="51">
        <f t="shared" si="20"/>
        <v>0</v>
      </c>
      <c r="P257" s="51" t="s">
        <v>233</v>
      </c>
      <c r="Q257" s="51" t="s">
        <v>233</v>
      </c>
      <c r="R257" s="51">
        <f t="shared" si="21"/>
        <v>1</v>
      </c>
      <c r="S257" s="51" t="s">
        <v>31</v>
      </c>
      <c r="T257" s="52">
        <v>44419</v>
      </c>
      <c r="U257" s="51" t="s">
        <v>195</v>
      </c>
      <c r="V257" s="51">
        <f t="shared" si="22"/>
        <v>0</v>
      </c>
      <c r="W257" s="51" t="s">
        <v>31</v>
      </c>
      <c r="X257" s="96" t="s">
        <v>294</v>
      </c>
      <c r="Y257" s="51" t="s">
        <v>115</v>
      </c>
      <c r="Z257" s="61" t="s">
        <v>132</v>
      </c>
      <c r="AA257" s="51"/>
      <c r="AB257" s="96" t="s">
        <v>294</v>
      </c>
      <c r="AC257" s="97"/>
      <c r="AD257" s="7" t="str">
        <f t="shared" si="24"/>
        <v/>
      </c>
    </row>
    <row r="258" spans="1:30" ht="28.8" x14ac:dyDescent="0.3">
      <c r="A258" s="38">
        <f t="shared" si="23"/>
        <v>248</v>
      </c>
      <c r="B258" s="73">
        <v>87150000</v>
      </c>
      <c r="C258" s="74">
        <v>1.7999999999999999E-2</v>
      </c>
      <c r="D258" s="74">
        <v>0.28699999999999998</v>
      </c>
      <c r="E258" s="41">
        <v>0.26899999999999996</v>
      </c>
      <c r="F258" s="75" t="s">
        <v>26</v>
      </c>
      <c r="G258" s="42" t="s">
        <v>27</v>
      </c>
      <c r="H258" s="42"/>
      <c r="I258" s="40">
        <v>5</v>
      </c>
      <c r="J258" s="40" t="s">
        <v>236</v>
      </c>
      <c r="K258" s="43">
        <f t="shared" si="18"/>
        <v>1</v>
      </c>
      <c r="L258" s="43" t="s">
        <v>31</v>
      </c>
      <c r="M258" s="43">
        <f t="shared" si="19"/>
        <v>1</v>
      </c>
      <c r="N258" s="43" t="s">
        <v>195</v>
      </c>
      <c r="O258" s="43">
        <f t="shared" si="20"/>
        <v>0</v>
      </c>
      <c r="P258" s="43" t="s">
        <v>195</v>
      </c>
      <c r="Q258" s="43" t="s">
        <v>31</v>
      </c>
      <c r="R258" s="43">
        <f t="shared" si="21"/>
        <v>1</v>
      </c>
      <c r="S258" s="43" t="s">
        <v>31</v>
      </c>
      <c r="T258" s="44">
        <v>44419</v>
      </c>
      <c r="U258" s="58" t="s">
        <v>29</v>
      </c>
      <c r="V258" s="43">
        <f t="shared" si="22"/>
        <v>1</v>
      </c>
      <c r="W258" s="43" t="s">
        <v>31</v>
      </c>
      <c r="X258" s="94" t="s">
        <v>295</v>
      </c>
      <c r="Y258" s="95" t="s">
        <v>296</v>
      </c>
      <c r="Z258" s="43" t="s">
        <v>84</v>
      </c>
      <c r="AA258" s="43"/>
      <c r="AB258" s="94" t="s">
        <v>295</v>
      </c>
      <c r="AC258" s="18"/>
      <c r="AD258" s="7" t="str">
        <f t="shared" si="24"/>
        <v/>
      </c>
    </row>
    <row r="259" spans="1:30" hidden="1" x14ac:dyDescent="0.3">
      <c r="A259" s="38">
        <f t="shared" si="23"/>
        <v>249</v>
      </c>
      <c r="B259" s="39" t="s">
        <v>297</v>
      </c>
      <c r="C259" s="40">
        <v>1.244</v>
      </c>
      <c r="D259" s="40">
        <v>1.3129999999999999</v>
      </c>
      <c r="E259" s="41">
        <v>6.899999999999995E-2</v>
      </c>
      <c r="F259" s="40" t="s">
        <v>26</v>
      </c>
      <c r="G259" s="42" t="s">
        <v>27</v>
      </c>
      <c r="H259" s="42"/>
      <c r="I259" s="40">
        <v>5</v>
      </c>
      <c r="J259" s="40" t="s">
        <v>236</v>
      </c>
      <c r="K259" s="43">
        <f t="shared" si="18"/>
        <v>1</v>
      </c>
      <c r="L259" s="43" t="s">
        <v>31</v>
      </c>
      <c r="M259" s="43">
        <f t="shared" si="19"/>
        <v>1</v>
      </c>
      <c r="N259" s="43" t="s">
        <v>233</v>
      </c>
      <c r="O259" s="43">
        <f t="shared" si="20"/>
        <v>1</v>
      </c>
      <c r="P259" s="43" t="s">
        <v>233</v>
      </c>
      <c r="Q259" s="43" t="s">
        <v>233</v>
      </c>
      <c r="R259" s="43">
        <f t="shared" si="21"/>
        <v>1</v>
      </c>
      <c r="S259" s="43" t="s">
        <v>31</v>
      </c>
      <c r="T259" s="44">
        <v>44419</v>
      </c>
      <c r="U259" s="43" t="s">
        <v>233</v>
      </c>
      <c r="V259" s="43">
        <f t="shared" si="22"/>
        <v>1</v>
      </c>
      <c r="W259" s="43" t="s">
        <v>31</v>
      </c>
      <c r="X259" s="94"/>
      <c r="Y259" s="43"/>
      <c r="Z259" s="43"/>
      <c r="AA259" s="43"/>
      <c r="AB259" s="94"/>
      <c r="AC259" s="18"/>
      <c r="AD259" s="7" t="str">
        <f t="shared" si="24"/>
        <v/>
      </c>
    </row>
    <row r="260" spans="1:30" hidden="1" x14ac:dyDescent="0.3">
      <c r="A260" s="38">
        <f t="shared" si="23"/>
        <v>250</v>
      </c>
      <c r="B260" s="39" t="s">
        <v>297</v>
      </c>
      <c r="C260" s="40">
        <v>1.5669999999999999</v>
      </c>
      <c r="D260" s="40">
        <v>1.617</v>
      </c>
      <c r="E260" s="41">
        <v>5.0000000000000044E-2</v>
      </c>
      <c r="F260" s="40" t="s">
        <v>26</v>
      </c>
      <c r="G260" s="42" t="s">
        <v>27</v>
      </c>
      <c r="H260" s="42"/>
      <c r="I260" s="40">
        <v>5</v>
      </c>
      <c r="J260" s="40" t="s">
        <v>236</v>
      </c>
      <c r="K260" s="43">
        <f t="shared" si="18"/>
        <v>1</v>
      </c>
      <c r="L260" s="43" t="s">
        <v>31</v>
      </c>
      <c r="M260" s="43">
        <f t="shared" si="19"/>
        <v>1</v>
      </c>
      <c r="N260" s="43" t="s">
        <v>233</v>
      </c>
      <c r="O260" s="43">
        <f t="shared" si="20"/>
        <v>1</v>
      </c>
      <c r="P260" s="43" t="s">
        <v>195</v>
      </c>
      <c r="Q260" s="43" t="s">
        <v>31</v>
      </c>
      <c r="R260" s="43">
        <f t="shared" si="21"/>
        <v>1</v>
      </c>
      <c r="S260" s="43" t="s">
        <v>31</v>
      </c>
      <c r="T260" s="44">
        <v>44419</v>
      </c>
      <c r="U260" s="43" t="s">
        <v>233</v>
      </c>
      <c r="V260" s="43">
        <f t="shared" si="22"/>
        <v>1</v>
      </c>
      <c r="W260" s="43" t="s">
        <v>233</v>
      </c>
      <c r="X260" s="94"/>
      <c r="Y260" s="43"/>
      <c r="Z260" s="43"/>
      <c r="AA260" s="43"/>
      <c r="AB260" s="94"/>
      <c r="AC260" s="18"/>
      <c r="AD260" s="7" t="str">
        <f t="shared" si="24"/>
        <v/>
      </c>
    </row>
    <row r="261" spans="1:30" hidden="1" x14ac:dyDescent="0.3">
      <c r="A261" s="38">
        <f t="shared" si="23"/>
        <v>251</v>
      </c>
      <c r="B261" s="55">
        <v>87160000</v>
      </c>
      <c r="C261" s="49">
        <v>8.0389999999999997</v>
      </c>
      <c r="D261" s="49">
        <v>8.0939999999999994</v>
      </c>
      <c r="E261" s="50">
        <v>5.4999999999999716E-2</v>
      </c>
      <c r="F261" s="49" t="s">
        <v>32</v>
      </c>
      <c r="G261" s="49">
        <v>5</v>
      </c>
      <c r="H261" s="49" t="s">
        <v>238</v>
      </c>
      <c r="I261" s="42" t="s">
        <v>27</v>
      </c>
      <c r="J261" s="42"/>
      <c r="K261" s="51">
        <f t="shared" si="18"/>
        <v>1</v>
      </c>
      <c r="L261" s="51" t="s">
        <v>31</v>
      </c>
      <c r="M261" s="51">
        <f t="shared" si="19"/>
        <v>1</v>
      </c>
      <c r="N261" s="51" t="s">
        <v>233</v>
      </c>
      <c r="O261" s="51">
        <f t="shared" si="20"/>
        <v>1</v>
      </c>
      <c r="P261" s="51" t="s">
        <v>195</v>
      </c>
      <c r="Q261" s="51" t="s">
        <v>31</v>
      </c>
      <c r="R261" s="51">
        <f t="shared" si="21"/>
        <v>1</v>
      </c>
      <c r="S261" s="51" t="s">
        <v>31</v>
      </c>
      <c r="T261" s="52">
        <v>44419</v>
      </c>
      <c r="U261" s="51" t="s">
        <v>233</v>
      </c>
      <c r="V261" s="51">
        <f t="shared" si="22"/>
        <v>1</v>
      </c>
      <c r="W261" s="51" t="s">
        <v>31</v>
      </c>
      <c r="X261" s="96"/>
      <c r="Y261" s="51"/>
      <c r="Z261" s="51"/>
      <c r="AA261" s="51"/>
      <c r="AB261" s="96"/>
      <c r="AC261" s="97"/>
      <c r="AD261" s="7" t="str">
        <f t="shared" si="24"/>
        <v/>
      </c>
    </row>
    <row r="262" spans="1:30" ht="28.8" x14ac:dyDescent="0.3">
      <c r="A262" s="38">
        <f t="shared" si="23"/>
        <v>252</v>
      </c>
      <c r="B262" s="39">
        <v>87170000</v>
      </c>
      <c r="C262" s="40">
        <v>1.7390000000000001</v>
      </c>
      <c r="D262" s="40">
        <v>3.5790000000000002</v>
      </c>
      <c r="E262" s="41">
        <v>1.84</v>
      </c>
      <c r="F262" s="40" t="s">
        <v>26</v>
      </c>
      <c r="G262" s="42" t="s">
        <v>27</v>
      </c>
      <c r="H262" s="42"/>
      <c r="I262" s="40">
        <v>5</v>
      </c>
      <c r="J262" s="40" t="s">
        <v>232</v>
      </c>
      <c r="K262" s="43">
        <f t="shared" si="18"/>
        <v>1</v>
      </c>
      <c r="L262" s="43" t="s">
        <v>195</v>
      </c>
      <c r="M262" s="43">
        <f t="shared" si="19"/>
        <v>0</v>
      </c>
      <c r="N262" s="43" t="s">
        <v>195</v>
      </c>
      <c r="O262" s="43">
        <f t="shared" si="20"/>
        <v>0</v>
      </c>
      <c r="P262" s="43" t="s">
        <v>233</v>
      </c>
      <c r="Q262" s="43" t="s">
        <v>233</v>
      </c>
      <c r="R262" s="43">
        <f t="shared" si="21"/>
        <v>1</v>
      </c>
      <c r="S262" s="43" t="s">
        <v>31</v>
      </c>
      <c r="T262" s="44">
        <v>44419</v>
      </c>
      <c r="U262" s="43" t="s">
        <v>195</v>
      </c>
      <c r="V262" s="43">
        <f t="shared" si="22"/>
        <v>0</v>
      </c>
      <c r="W262" s="43" t="s">
        <v>233</v>
      </c>
      <c r="X262" s="94" t="s">
        <v>298</v>
      </c>
      <c r="Y262" s="43" t="s">
        <v>115</v>
      </c>
      <c r="Z262" s="95" t="s">
        <v>132</v>
      </c>
      <c r="AA262" s="43"/>
      <c r="AB262" s="94" t="s">
        <v>298</v>
      </c>
      <c r="AC262" s="18"/>
      <c r="AD262" s="7" t="str">
        <f t="shared" si="24"/>
        <v/>
      </c>
    </row>
    <row r="263" spans="1:30" ht="28.8" x14ac:dyDescent="0.3">
      <c r="A263" s="38">
        <f t="shared" si="23"/>
        <v>253</v>
      </c>
      <c r="B263" s="39" t="s">
        <v>299</v>
      </c>
      <c r="C263" s="40">
        <v>3.9969999999999999</v>
      </c>
      <c r="D263" s="40">
        <v>4.0999999999999996</v>
      </c>
      <c r="E263" s="41">
        <v>0.10299999999999976</v>
      </c>
      <c r="F263" s="40" t="s">
        <v>32</v>
      </c>
      <c r="G263" s="40">
        <v>8</v>
      </c>
      <c r="H263" s="40" t="s">
        <v>232</v>
      </c>
      <c r="I263" s="42" t="s">
        <v>27</v>
      </c>
      <c r="J263" s="42"/>
      <c r="K263" s="43">
        <f t="shared" si="18"/>
        <v>1</v>
      </c>
      <c r="L263" s="43" t="s">
        <v>233</v>
      </c>
      <c r="M263" s="43">
        <f t="shared" si="19"/>
        <v>1</v>
      </c>
      <c r="N263" s="43" t="s">
        <v>195</v>
      </c>
      <c r="O263" s="43">
        <f t="shared" si="20"/>
        <v>0</v>
      </c>
      <c r="P263" s="43" t="s">
        <v>195</v>
      </c>
      <c r="Q263" s="43" t="s">
        <v>31</v>
      </c>
      <c r="R263" s="43">
        <f t="shared" si="21"/>
        <v>1</v>
      </c>
      <c r="S263" s="43" t="s">
        <v>31</v>
      </c>
      <c r="T263" s="44">
        <v>44420</v>
      </c>
      <c r="U263" s="43" t="s">
        <v>195</v>
      </c>
      <c r="V263" s="43">
        <f t="shared" si="22"/>
        <v>0</v>
      </c>
      <c r="W263" s="43" t="s">
        <v>233</v>
      </c>
      <c r="X263" s="94" t="s">
        <v>300</v>
      </c>
      <c r="Y263" s="43" t="s">
        <v>301</v>
      </c>
      <c r="Z263" s="95" t="s">
        <v>132</v>
      </c>
      <c r="AA263" s="43"/>
      <c r="AB263" s="94" t="s">
        <v>300</v>
      </c>
      <c r="AC263" s="18"/>
      <c r="AD263" s="7" t="str">
        <f t="shared" si="24"/>
        <v/>
      </c>
    </row>
    <row r="264" spans="1:30" hidden="1" x14ac:dyDescent="0.3">
      <c r="A264" s="38">
        <f t="shared" si="23"/>
        <v>254</v>
      </c>
      <c r="B264" s="39" t="s">
        <v>299</v>
      </c>
      <c r="C264" s="40">
        <v>5.5830000000000002</v>
      </c>
      <c r="D264" s="40">
        <v>5.6769999999999996</v>
      </c>
      <c r="E264" s="41">
        <v>9.3999999999999417E-2</v>
      </c>
      <c r="F264" s="40" t="s">
        <v>26</v>
      </c>
      <c r="G264" s="42" t="s">
        <v>27</v>
      </c>
      <c r="H264" s="42"/>
      <c r="I264" s="40">
        <v>7</v>
      </c>
      <c r="J264" s="40" t="s">
        <v>232</v>
      </c>
      <c r="K264" s="43">
        <f t="shared" si="18"/>
        <v>1</v>
      </c>
      <c r="L264" s="43" t="s">
        <v>233</v>
      </c>
      <c r="M264" s="43">
        <f t="shared" si="19"/>
        <v>1</v>
      </c>
      <c r="N264" s="43" t="s">
        <v>233</v>
      </c>
      <c r="O264" s="43">
        <f t="shared" si="20"/>
        <v>1</v>
      </c>
      <c r="P264" s="43" t="s">
        <v>195</v>
      </c>
      <c r="Q264" s="43" t="s">
        <v>31</v>
      </c>
      <c r="R264" s="43">
        <f t="shared" si="21"/>
        <v>1</v>
      </c>
      <c r="S264" s="43" t="s">
        <v>31</v>
      </c>
      <c r="T264" s="44">
        <v>44420</v>
      </c>
      <c r="U264" s="43" t="s">
        <v>233</v>
      </c>
      <c r="V264" s="43">
        <f t="shared" si="22"/>
        <v>1</v>
      </c>
      <c r="W264" s="43" t="s">
        <v>233</v>
      </c>
      <c r="X264" s="94"/>
      <c r="Y264" s="43"/>
      <c r="Z264" s="43"/>
      <c r="AA264" s="43"/>
      <c r="AB264" s="94"/>
      <c r="AC264" s="18"/>
      <c r="AD264" s="7" t="str">
        <f t="shared" si="24"/>
        <v/>
      </c>
    </row>
    <row r="265" spans="1:30" hidden="1" x14ac:dyDescent="0.3">
      <c r="A265" s="38">
        <f t="shared" si="23"/>
        <v>255</v>
      </c>
      <c r="B265" s="62">
        <v>87170001</v>
      </c>
      <c r="C265" s="63">
        <v>0.24399999999999999</v>
      </c>
      <c r="D265" s="63">
        <v>0.69</v>
      </c>
      <c r="E265" s="50">
        <v>0.44599999999999995</v>
      </c>
      <c r="F265" s="64" t="s">
        <v>26</v>
      </c>
      <c r="G265" s="42" t="s">
        <v>27</v>
      </c>
      <c r="H265" s="42"/>
      <c r="I265" s="49">
        <v>6</v>
      </c>
      <c r="J265" s="49" t="s">
        <v>232</v>
      </c>
      <c r="K265" s="51">
        <f t="shared" si="18"/>
        <v>1</v>
      </c>
      <c r="L265" s="51" t="s">
        <v>31</v>
      </c>
      <c r="M265" s="51">
        <f t="shared" si="19"/>
        <v>1</v>
      </c>
      <c r="N265" s="51" t="s">
        <v>31</v>
      </c>
      <c r="O265" s="51">
        <f t="shared" si="20"/>
        <v>1</v>
      </c>
      <c r="P265" s="51" t="s">
        <v>195</v>
      </c>
      <c r="Q265" s="51" t="s">
        <v>31</v>
      </c>
      <c r="R265" s="51">
        <f t="shared" si="21"/>
        <v>1</v>
      </c>
      <c r="S265" s="51" t="s">
        <v>31</v>
      </c>
      <c r="T265" s="52">
        <v>44420</v>
      </c>
      <c r="U265" s="51" t="s">
        <v>233</v>
      </c>
      <c r="V265" s="51">
        <f t="shared" si="22"/>
        <v>1</v>
      </c>
      <c r="W265" s="51" t="s">
        <v>233</v>
      </c>
      <c r="X265" s="96"/>
      <c r="Y265" s="51"/>
      <c r="Z265" s="51"/>
      <c r="AA265" s="51"/>
      <c r="AB265" s="96"/>
      <c r="AC265" s="97"/>
      <c r="AD265" s="7" t="str">
        <f t="shared" si="24"/>
        <v/>
      </c>
    </row>
    <row r="266" spans="1:30" ht="28.8" x14ac:dyDescent="0.3">
      <c r="A266" s="38">
        <f t="shared" si="23"/>
        <v>256</v>
      </c>
      <c r="B266" s="55" t="s">
        <v>302</v>
      </c>
      <c r="C266" s="49">
        <v>0.69</v>
      </c>
      <c r="D266" s="49">
        <v>0.73</v>
      </c>
      <c r="E266" s="50">
        <v>4.0000000000000036E-2</v>
      </c>
      <c r="F266" s="49" t="s">
        <v>26</v>
      </c>
      <c r="G266" s="42" t="s">
        <v>27</v>
      </c>
      <c r="H266" s="42"/>
      <c r="I266" s="49">
        <v>8</v>
      </c>
      <c r="J266" s="49" t="s">
        <v>232</v>
      </c>
      <c r="K266" s="51">
        <f t="shared" si="18"/>
        <v>1</v>
      </c>
      <c r="L266" s="51" t="s">
        <v>233</v>
      </c>
      <c r="M266" s="51">
        <f t="shared" si="19"/>
        <v>1</v>
      </c>
      <c r="N266" s="51" t="s">
        <v>195</v>
      </c>
      <c r="O266" s="51">
        <f t="shared" si="20"/>
        <v>0</v>
      </c>
      <c r="P266" s="51" t="s">
        <v>195</v>
      </c>
      <c r="Q266" s="51" t="s">
        <v>31</v>
      </c>
      <c r="R266" s="51">
        <f t="shared" si="21"/>
        <v>1</v>
      </c>
      <c r="S266" s="51" t="s">
        <v>31</v>
      </c>
      <c r="T266" s="52">
        <v>44420</v>
      </c>
      <c r="U266" s="51" t="s">
        <v>195</v>
      </c>
      <c r="V266" s="51">
        <f t="shared" si="22"/>
        <v>0</v>
      </c>
      <c r="W266" s="51" t="s">
        <v>233</v>
      </c>
      <c r="X266" s="96" t="s">
        <v>303</v>
      </c>
      <c r="Y266" s="51" t="s">
        <v>301</v>
      </c>
      <c r="Z266" s="61" t="s">
        <v>132</v>
      </c>
      <c r="AA266" s="51"/>
      <c r="AB266" s="96" t="s">
        <v>303</v>
      </c>
      <c r="AC266" s="97"/>
      <c r="AD266" s="7" t="str">
        <f t="shared" si="24"/>
        <v/>
      </c>
    </row>
    <row r="267" spans="1:30" ht="28.8" x14ac:dyDescent="0.3">
      <c r="A267" s="38">
        <f t="shared" si="23"/>
        <v>257</v>
      </c>
      <c r="B267" s="39">
        <v>87190000</v>
      </c>
      <c r="C267" s="40">
        <v>0</v>
      </c>
      <c r="D267" s="40">
        <v>0.36899999999999999</v>
      </c>
      <c r="E267" s="41">
        <v>0.36899999999999999</v>
      </c>
      <c r="F267" s="40" t="s">
        <v>32</v>
      </c>
      <c r="G267" s="40">
        <v>7</v>
      </c>
      <c r="H267" s="40" t="s">
        <v>232</v>
      </c>
      <c r="I267" s="42" t="s">
        <v>27</v>
      </c>
      <c r="J267" s="42"/>
      <c r="K267" s="43">
        <f t="shared" si="18"/>
        <v>1</v>
      </c>
      <c r="L267" s="43" t="s">
        <v>233</v>
      </c>
      <c r="M267" s="43">
        <f t="shared" si="19"/>
        <v>1</v>
      </c>
      <c r="N267" s="43" t="s">
        <v>195</v>
      </c>
      <c r="O267" s="43">
        <f t="shared" si="20"/>
        <v>0</v>
      </c>
      <c r="P267" s="43" t="s">
        <v>233</v>
      </c>
      <c r="Q267" s="43" t="s">
        <v>233</v>
      </c>
      <c r="R267" s="43">
        <f t="shared" si="21"/>
        <v>1</v>
      </c>
      <c r="S267" s="43" t="s">
        <v>31</v>
      </c>
      <c r="T267" s="44">
        <v>44420</v>
      </c>
      <c r="U267" s="43" t="s">
        <v>195</v>
      </c>
      <c r="V267" s="43">
        <f t="shared" si="22"/>
        <v>0</v>
      </c>
      <c r="W267" s="43" t="s">
        <v>233</v>
      </c>
      <c r="X267" s="94" t="s">
        <v>304</v>
      </c>
      <c r="Y267" s="43" t="s">
        <v>301</v>
      </c>
      <c r="Z267" s="95" t="s">
        <v>132</v>
      </c>
      <c r="AA267" s="43"/>
      <c r="AB267" s="94" t="s">
        <v>304</v>
      </c>
      <c r="AC267" s="18"/>
      <c r="AD267" s="7" t="str">
        <f t="shared" si="24"/>
        <v/>
      </c>
    </row>
    <row r="268" spans="1:30" hidden="1" x14ac:dyDescent="0.3">
      <c r="A268" s="38">
        <f t="shared" si="23"/>
        <v>258</v>
      </c>
      <c r="B268" s="55">
        <v>87220000</v>
      </c>
      <c r="C268" s="49">
        <v>0.53700000000000003</v>
      </c>
      <c r="D268" s="49">
        <v>0.55700000000000005</v>
      </c>
      <c r="E268" s="50">
        <v>2.0000000000000018E-2</v>
      </c>
      <c r="F268" s="49" t="s">
        <v>26</v>
      </c>
      <c r="G268" s="42" t="s">
        <v>27</v>
      </c>
      <c r="H268" s="42"/>
      <c r="I268" s="49">
        <v>5</v>
      </c>
      <c r="J268" s="49" t="s">
        <v>232</v>
      </c>
      <c r="K268" s="51">
        <f t="shared" ref="K268:K331" si="25">IF($F268="L",IF(G268&gt;=5,1,0),IF($F268="R",IF($I268&gt;=5,1,0),0))</f>
        <v>1</v>
      </c>
      <c r="L268" s="51" t="s">
        <v>233</v>
      </c>
      <c r="M268" s="51">
        <f t="shared" ref="M268:M331" si="26">IF(L268="Y",1,IF(L268="n/a",1,0))</f>
        <v>1</v>
      </c>
      <c r="N268" s="51" t="s">
        <v>233</v>
      </c>
      <c r="O268" s="51">
        <f t="shared" ref="O268:O331" si="27">IF(N268="Y",1,IF(N268="n/a",1,0))</f>
        <v>1</v>
      </c>
      <c r="P268" s="51" t="s">
        <v>195</v>
      </c>
      <c r="Q268" s="51" t="s">
        <v>31</v>
      </c>
      <c r="R268" s="51">
        <f t="shared" ref="R268:R331" si="28">IF(Q268="Y",1,IF(Q268="n/a",1,0))</f>
        <v>1</v>
      </c>
      <c r="S268" s="51" t="s">
        <v>31</v>
      </c>
      <c r="T268" s="52">
        <v>44420</v>
      </c>
      <c r="U268" s="51" t="s">
        <v>233</v>
      </c>
      <c r="V268" s="51">
        <f t="shared" ref="V268:V331" si="29">IF(U268="Y",1,IF(U268="n/a",1,0))</f>
        <v>1</v>
      </c>
      <c r="W268" s="51" t="s">
        <v>31</v>
      </c>
      <c r="X268" s="96"/>
      <c r="Y268" s="51"/>
      <c r="Z268" s="51"/>
      <c r="AA268" s="51"/>
      <c r="AB268" s="96"/>
      <c r="AC268" s="97"/>
      <c r="AD268" s="7" t="str">
        <f t="shared" si="24"/>
        <v/>
      </c>
    </row>
    <row r="269" spans="1:30" ht="43.2" x14ac:dyDescent="0.3">
      <c r="A269" s="38">
        <f t="shared" ref="A269:A332" si="30">A268+1</f>
        <v>259</v>
      </c>
      <c r="B269" s="55" t="s">
        <v>305</v>
      </c>
      <c r="C269" s="49">
        <v>0.58799999999999997</v>
      </c>
      <c r="D269" s="49">
        <v>0.73699999999999999</v>
      </c>
      <c r="E269" s="50">
        <v>0.14900000000000002</v>
      </c>
      <c r="F269" s="49" t="s">
        <v>32</v>
      </c>
      <c r="G269" s="49">
        <v>5</v>
      </c>
      <c r="H269" s="49" t="s">
        <v>232</v>
      </c>
      <c r="I269" s="42" t="s">
        <v>27</v>
      </c>
      <c r="J269" s="42"/>
      <c r="K269" s="51">
        <f t="shared" si="25"/>
        <v>1</v>
      </c>
      <c r="L269" s="51" t="s">
        <v>233</v>
      </c>
      <c r="M269" s="51">
        <f t="shared" si="26"/>
        <v>1</v>
      </c>
      <c r="N269" s="51" t="s">
        <v>195</v>
      </c>
      <c r="O269" s="51">
        <f t="shared" si="27"/>
        <v>0</v>
      </c>
      <c r="P269" s="51" t="s">
        <v>233</v>
      </c>
      <c r="Q269" s="51" t="s">
        <v>195</v>
      </c>
      <c r="R269" s="51">
        <f t="shared" si="28"/>
        <v>0</v>
      </c>
      <c r="S269" s="51" t="s">
        <v>31</v>
      </c>
      <c r="T269" s="52">
        <v>44420</v>
      </c>
      <c r="U269" s="51" t="s">
        <v>195</v>
      </c>
      <c r="V269" s="51">
        <f t="shared" si="29"/>
        <v>0</v>
      </c>
      <c r="W269" s="51" t="s">
        <v>233</v>
      </c>
      <c r="X269" s="96" t="s">
        <v>306</v>
      </c>
      <c r="Y269" s="61" t="s">
        <v>307</v>
      </c>
      <c r="Z269" s="61" t="s">
        <v>132</v>
      </c>
      <c r="AA269" s="51"/>
      <c r="AB269" s="96" t="s">
        <v>306</v>
      </c>
      <c r="AC269" s="97"/>
      <c r="AD269" s="7" t="str">
        <f t="shared" si="24"/>
        <v/>
      </c>
    </row>
    <row r="270" spans="1:30" hidden="1" x14ac:dyDescent="0.3">
      <c r="A270" s="38">
        <f t="shared" si="30"/>
        <v>260</v>
      </c>
      <c r="B270" s="55" t="s">
        <v>305</v>
      </c>
      <c r="C270" s="49">
        <v>2.2719999999999998</v>
      </c>
      <c r="D270" s="49">
        <v>2.2919999999999998</v>
      </c>
      <c r="E270" s="50">
        <v>2.0000000000000018E-2</v>
      </c>
      <c r="F270" s="49" t="s">
        <v>26</v>
      </c>
      <c r="G270" s="42" t="s">
        <v>27</v>
      </c>
      <c r="H270" s="42"/>
      <c r="I270" s="49">
        <v>10</v>
      </c>
      <c r="J270" s="49" t="s">
        <v>232</v>
      </c>
      <c r="K270" s="51">
        <f t="shared" si="25"/>
        <v>1</v>
      </c>
      <c r="L270" s="51" t="s">
        <v>31</v>
      </c>
      <c r="M270" s="51">
        <f t="shared" si="26"/>
        <v>1</v>
      </c>
      <c r="N270" s="51" t="s">
        <v>31</v>
      </c>
      <c r="O270" s="51">
        <f t="shared" si="27"/>
        <v>1</v>
      </c>
      <c r="P270" s="51" t="s">
        <v>195</v>
      </c>
      <c r="Q270" s="51" t="s">
        <v>31</v>
      </c>
      <c r="R270" s="51">
        <f t="shared" si="28"/>
        <v>1</v>
      </c>
      <c r="S270" s="51" t="s">
        <v>31</v>
      </c>
      <c r="T270" s="52">
        <v>44420</v>
      </c>
      <c r="U270" s="51" t="s">
        <v>233</v>
      </c>
      <c r="V270" s="51">
        <f t="shared" si="29"/>
        <v>1</v>
      </c>
      <c r="W270" s="51" t="s">
        <v>233</v>
      </c>
      <c r="X270" s="96"/>
      <c r="Y270" s="51"/>
      <c r="Z270" s="51"/>
      <c r="AA270" s="51"/>
      <c r="AB270" s="96"/>
      <c r="AC270" s="97"/>
      <c r="AD270" s="7" t="str">
        <f t="shared" si="24"/>
        <v/>
      </c>
    </row>
    <row r="271" spans="1:30" hidden="1" x14ac:dyDescent="0.3">
      <c r="A271" s="38">
        <f t="shared" si="30"/>
        <v>261</v>
      </c>
      <c r="B271" s="55" t="s">
        <v>305</v>
      </c>
      <c r="C271" s="49">
        <v>2.649</v>
      </c>
      <c r="D271" s="49">
        <v>2.94</v>
      </c>
      <c r="E271" s="50">
        <v>0.29099999999999993</v>
      </c>
      <c r="F271" s="49" t="s">
        <v>26</v>
      </c>
      <c r="G271" s="42" t="s">
        <v>27</v>
      </c>
      <c r="H271" s="42"/>
      <c r="I271" s="49">
        <v>10</v>
      </c>
      <c r="J271" s="49" t="s">
        <v>232</v>
      </c>
      <c r="K271" s="51">
        <f t="shared" si="25"/>
        <v>1</v>
      </c>
      <c r="L271" s="51" t="s">
        <v>233</v>
      </c>
      <c r="M271" s="51">
        <f t="shared" si="26"/>
        <v>1</v>
      </c>
      <c r="N271" s="51" t="s">
        <v>233</v>
      </c>
      <c r="O271" s="51">
        <f t="shared" si="27"/>
        <v>1</v>
      </c>
      <c r="P271" s="51" t="s">
        <v>233</v>
      </c>
      <c r="Q271" s="51" t="s">
        <v>233</v>
      </c>
      <c r="R271" s="51">
        <f t="shared" si="28"/>
        <v>1</v>
      </c>
      <c r="S271" s="51" t="s">
        <v>31</v>
      </c>
      <c r="T271" s="52">
        <v>44420</v>
      </c>
      <c r="U271" s="51" t="s">
        <v>233</v>
      </c>
      <c r="V271" s="51">
        <f t="shared" si="29"/>
        <v>1</v>
      </c>
      <c r="W271" s="51" t="s">
        <v>31</v>
      </c>
      <c r="X271" s="96"/>
      <c r="Y271" s="51"/>
      <c r="Z271" s="51"/>
      <c r="AA271" s="51"/>
      <c r="AB271" s="96"/>
      <c r="AC271" s="97"/>
      <c r="AD271" s="7" t="str">
        <f t="shared" si="24"/>
        <v/>
      </c>
    </row>
    <row r="272" spans="1:30" ht="28.8" x14ac:dyDescent="0.3">
      <c r="A272" s="38">
        <f t="shared" si="30"/>
        <v>262</v>
      </c>
      <c r="B272" s="55" t="s">
        <v>305</v>
      </c>
      <c r="C272" s="49">
        <v>3.0790000000000002</v>
      </c>
      <c r="D272" s="49">
        <v>3.121</v>
      </c>
      <c r="E272" s="50">
        <v>4.1999999999999815E-2</v>
      </c>
      <c r="F272" s="49" t="s">
        <v>26</v>
      </c>
      <c r="G272" s="42" t="s">
        <v>27</v>
      </c>
      <c r="H272" s="42"/>
      <c r="I272" s="49">
        <v>7</v>
      </c>
      <c r="J272" s="49" t="s">
        <v>232</v>
      </c>
      <c r="K272" s="51">
        <f t="shared" si="25"/>
        <v>1</v>
      </c>
      <c r="L272" s="51" t="s">
        <v>233</v>
      </c>
      <c r="M272" s="51">
        <f t="shared" si="26"/>
        <v>1</v>
      </c>
      <c r="N272" s="51" t="s">
        <v>233</v>
      </c>
      <c r="O272" s="51">
        <f t="shared" si="27"/>
        <v>1</v>
      </c>
      <c r="P272" s="51" t="s">
        <v>195</v>
      </c>
      <c r="Q272" s="51" t="s">
        <v>31</v>
      </c>
      <c r="R272" s="51">
        <f t="shared" si="28"/>
        <v>1</v>
      </c>
      <c r="S272" s="51" t="s">
        <v>31</v>
      </c>
      <c r="T272" s="52">
        <v>44420</v>
      </c>
      <c r="U272" s="51" t="s">
        <v>195</v>
      </c>
      <c r="V272" s="51">
        <f t="shared" si="29"/>
        <v>0</v>
      </c>
      <c r="W272" s="51" t="s">
        <v>233</v>
      </c>
      <c r="X272" s="96" t="s">
        <v>308</v>
      </c>
      <c r="Y272" s="61" t="s">
        <v>115</v>
      </c>
      <c r="Z272" s="61" t="s">
        <v>244</v>
      </c>
      <c r="AA272" s="51"/>
      <c r="AB272" s="96" t="s">
        <v>308</v>
      </c>
      <c r="AC272" s="97"/>
      <c r="AD272" s="7" t="str">
        <f t="shared" si="24"/>
        <v/>
      </c>
    </row>
    <row r="273" spans="1:30" ht="43.2" x14ac:dyDescent="0.3">
      <c r="A273" s="38">
        <f t="shared" si="30"/>
        <v>263</v>
      </c>
      <c r="B273" s="39">
        <v>87240000</v>
      </c>
      <c r="C273" s="40">
        <v>7.1840000000000002</v>
      </c>
      <c r="D273" s="40">
        <v>7.41</v>
      </c>
      <c r="E273" s="41">
        <v>0.22599999999999998</v>
      </c>
      <c r="F273" s="40" t="s">
        <v>26</v>
      </c>
      <c r="G273" s="42" t="s">
        <v>27</v>
      </c>
      <c r="H273" s="42"/>
      <c r="I273" s="40">
        <v>5</v>
      </c>
      <c r="J273" s="40" t="s">
        <v>232</v>
      </c>
      <c r="K273" s="43">
        <f t="shared" si="25"/>
        <v>1</v>
      </c>
      <c r="L273" s="43" t="s">
        <v>233</v>
      </c>
      <c r="M273" s="43">
        <f t="shared" si="26"/>
        <v>1</v>
      </c>
      <c r="N273" s="43" t="s">
        <v>195</v>
      </c>
      <c r="O273" s="43">
        <f t="shared" si="27"/>
        <v>0</v>
      </c>
      <c r="P273" s="43" t="s">
        <v>233</v>
      </c>
      <c r="Q273" s="43" t="s">
        <v>233</v>
      </c>
      <c r="R273" s="43">
        <f t="shared" si="28"/>
        <v>1</v>
      </c>
      <c r="S273" s="43" t="s">
        <v>31</v>
      </c>
      <c r="T273" s="44">
        <v>44420</v>
      </c>
      <c r="U273" s="43" t="s">
        <v>195</v>
      </c>
      <c r="V273" s="43">
        <f t="shared" si="29"/>
        <v>0</v>
      </c>
      <c r="W273" s="43" t="s">
        <v>233</v>
      </c>
      <c r="X273" s="94" t="s">
        <v>309</v>
      </c>
      <c r="Y273" s="43" t="s">
        <v>301</v>
      </c>
      <c r="Z273" s="95" t="s">
        <v>132</v>
      </c>
      <c r="AA273" s="43"/>
      <c r="AB273" s="94" t="s">
        <v>309</v>
      </c>
      <c r="AC273" s="18"/>
      <c r="AD273" s="7" t="str">
        <f t="shared" si="24"/>
        <v/>
      </c>
    </row>
    <row r="274" spans="1:30" ht="28.8" x14ac:dyDescent="0.3">
      <c r="A274" s="38">
        <f t="shared" si="30"/>
        <v>264</v>
      </c>
      <c r="B274" s="39" t="s">
        <v>310</v>
      </c>
      <c r="C274" s="40">
        <v>7.2210000000000001</v>
      </c>
      <c r="D274" s="40">
        <v>7.6379999999999999</v>
      </c>
      <c r="E274" s="41">
        <v>0.41699999999999982</v>
      </c>
      <c r="F274" s="40" t="s">
        <v>32</v>
      </c>
      <c r="G274" s="40">
        <v>6</v>
      </c>
      <c r="H274" s="40" t="s">
        <v>232</v>
      </c>
      <c r="I274" s="42" t="s">
        <v>27</v>
      </c>
      <c r="J274" s="42"/>
      <c r="K274" s="43">
        <f t="shared" si="25"/>
        <v>1</v>
      </c>
      <c r="L274" s="43" t="s">
        <v>233</v>
      </c>
      <c r="M274" s="43">
        <f t="shared" si="26"/>
        <v>1</v>
      </c>
      <c r="N274" s="43" t="s">
        <v>195</v>
      </c>
      <c r="O274" s="43">
        <f t="shared" si="27"/>
        <v>0</v>
      </c>
      <c r="P274" s="43" t="s">
        <v>233</v>
      </c>
      <c r="Q274" s="43" t="s">
        <v>233</v>
      </c>
      <c r="R274" s="43">
        <f t="shared" si="28"/>
        <v>1</v>
      </c>
      <c r="S274" s="43" t="s">
        <v>31</v>
      </c>
      <c r="T274" s="44">
        <v>44420</v>
      </c>
      <c r="U274" s="43" t="s">
        <v>195</v>
      </c>
      <c r="V274" s="43">
        <f t="shared" si="29"/>
        <v>0</v>
      </c>
      <c r="W274" s="43" t="s">
        <v>233</v>
      </c>
      <c r="X274" s="94" t="s">
        <v>311</v>
      </c>
      <c r="Y274" s="43" t="s">
        <v>301</v>
      </c>
      <c r="Z274" s="95" t="s">
        <v>132</v>
      </c>
      <c r="AA274" s="43"/>
      <c r="AB274" s="94" t="s">
        <v>311</v>
      </c>
      <c r="AC274" s="18"/>
      <c r="AD274" s="7" t="str">
        <f t="shared" ref="AD274:AD337" si="31">IF(J274="R","Raised",IF(J274="F","Flush",IF(J274="n/a","n/a","")))</f>
        <v/>
      </c>
    </row>
    <row r="275" spans="1:30" hidden="1" x14ac:dyDescent="0.3">
      <c r="A275" s="38">
        <f t="shared" si="30"/>
        <v>265</v>
      </c>
      <c r="B275" s="39" t="s">
        <v>310</v>
      </c>
      <c r="C275" s="40">
        <v>8.391</v>
      </c>
      <c r="D275" s="40">
        <v>8.8279999999999994</v>
      </c>
      <c r="E275" s="41">
        <v>0.43699999999999939</v>
      </c>
      <c r="F275" s="40" t="s">
        <v>32</v>
      </c>
      <c r="G275" s="40">
        <v>6</v>
      </c>
      <c r="H275" s="40" t="s">
        <v>232</v>
      </c>
      <c r="I275" s="42" t="s">
        <v>27</v>
      </c>
      <c r="J275" s="42"/>
      <c r="K275" s="43">
        <f t="shared" si="25"/>
        <v>1</v>
      </c>
      <c r="L275" s="43" t="s">
        <v>233</v>
      </c>
      <c r="M275" s="43">
        <f t="shared" si="26"/>
        <v>1</v>
      </c>
      <c r="N275" s="43" t="s">
        <v>233</v>
      </c>
      <c r="O275" s="43">
        <f t="shared" si="27"/>
        <v>1</v>
      </c>
      <c r="P275" s="43" t="s">
        <v>233</v>
      </c>
      <c r="Q275" s="43" t="s">
        <v>233</v>
      </c>
      <c r="R275" s="43">
        <f t="shared" si="28"/>
        <v>1</v>
      </c>
      <c r="S275" s="43" t="s">
        <v>31</v>
      </c>
      <c r="T275" s="44">
        <v>44420</v>
      </c>
      <c r="U275" s="43" t="s">
        <v>233</v>
      </c>
      <c r="V275" s="43">
        <f t="shared" si="29"/>
        <v>1</v>
      </c>
      <c r="W275" s="43" t="s">
        <v>233</v>
      </c>
      <c r="X275" s="94"/>
      <c r="Y275" s="43"/>
      <c r="Z275" s="43"/>
      <c r="AA275" s="43"/>
      <c r="AB275" s="94"/>
      <c r="AC275" s="18"/>
      <c r="AD275" s="7" t="str">
        <f t="shared" si="31"/>
        <v/>
      </c>
    </row>
    <row r="276" spans="1:30" hidden="1" x14ac:dyDescent="0.3">
      <c r="A276" s="38">
        <f t="shared" si="30"/>
        <v>266</v>
      </c>
      <c r="B276" s="56" t="s">
        <v>310</v>
      </c>
      <c r="C276" s="57">
        <v>9.3279999999999994</v>
      </c>
      <c r="D276" s="57">
        <v>9.7129999999999992</v>
      </c>
      <c r="E276" s="41">
        <v>0.38499999999999979</v>
      </c>
      <c r="F276" s="57" t="s">
        <v>32</v>
      </c>
      <c r="G276" s="40">
        <v>5</v>
      </c>
      <c r="H276" s="40" t="s">
        <v>232</v>
      </c>
      <c r="I276" s="42" t="s">
        <v>27</v>
      </c>
      <c r="J276" s="42"/>
      <c r="K276" s="43">
        <f t="shared" si="25"/>
        <v>1</v>
      </c>
      <c r="L276" s="43" t="s">
        <v>233</v>
      </c>
      <c r="M276" s="43">
        <f t="shared" si="26"/>
        <v>1</v>
      </c>
      <c r="N276" s="43" t="s">
        <v>233</v>
      </c>
      <c r="O276" s="43">
        <f t="shared" si="27"/>
        <v>1</v>
      </c>
      <c r="P276" s="43" t="s">
        <v>233</v>
      </c>
      <c r="Q276" s="43" t="s">
        <v>233</v>
      </c>
      <c r="R276" s="43">
        <f t="shared" si="28"/>
        <v>1</v>
      </c>
      <c r="S276" s="43" t="s">
        <v>31</v>
      </c>
      <c r="T276" s="44">
        <v>44420</v>
      </c>
      <c r="U276" s="43" t="s">
        <v>233</v>
      </c>
      <c r="V276" s="43">
        <f t="shared" si="29"/>
        <v>1</v>
      </c>
      <c r="W276" s="43" t="s">
        <v>233</v>
      </c>
      <c r="X276" s="94"/>
      <c r="Y276" s="43"/>
      <c r="Z276" s="43"/>
      <c r="AA276" s="43"/>
      <c r="AB276" s="94"/>
      <c r="AC276" s="18"/>
      <c r="AD276" s="7" t="str">
        <f t="shared" si="31"/>
        <v/>
      </c>
    </row>
    <row r="277" spans="1:30" ht="43.2" x14ac:dyDescent="0.3">
      <c r="A277" s="38">
        <f t="shared" si="30"/>
        <v>267</v>
      </c>
      <c r="B277" s="55">
        <v>87250000</v>
      </c>
      <c r="C277" s="49">
        <v>1.0740000000000001</v>
      </c>
      <c r="D277" s="49">
        <v>1.5189999999999999</v>
      </c>
      <c r="E277" s="50">
        <v>0.44499999999999984</v>
      </c>
      <c r="F277" s="49" t="s">
        <v>32</v>
      </c>
      <c r="G277" s="49">
        <v>6</v>
      </c>
      <c r="H277" s="49" t="s">
        <v>232</v>
      </c>
      <c r="I277" s="42" t="s">
        <v>27</v>
      </c>
      <c r="J277" s="42"/>
      <c r="K277" s="51">
        <f t="shared" si="25"/>
        <v>1</v>
      </c>
      <c r="L277" s="51" t="s">
        <v>233</v>
      </c>
      <c r="M277" s="51">
        <f t="shared" si="26"/>
        <v>1</v>
      </c>
      <c r="N277" s="51" t="s">
        <v>195</v>
      </c>
      <c r="O277" s="51">
        <f t="shared" si="27"/>
        <v>0</v>
      </c>
      <c r="P277" s="51" t="s">
        <v>233</v>
      </c>
      <c r="Q277" s="51" t="s">
        <v>233</v>
      </c>
      <c r="R277" s="51">
        <f t="shared" si="28"/>
        <v>1</v>
      </c>
      <c r="S277" s="51" t="s">
        <v>31</v>
      </c>
      <c r="T277" s="52">
        <v>44421</v>
      </c>
      <c r="U277" s="51" t="s">
        <v>195</v>
      </c>
      <c r="V277" s="51">
        <f t="shared" si="29"/>
        <v>0</v>
      </c>
      <c r="W277" s="51" t="s">
        <v>233</v>
      </c>
      <c r="X277" s="96" t="s">
        <v>312</v>
      </c>
      <c r="Y277" s="51" t="s">
        <v>301</v>
      </c>
      <c r="Z277" s="61" t="s">
        <v>132</v>
      </c>
      <c r="AA277" s="51"/>
      <c r="AB277" s="96" t="s">
        <v>312</v>
      </c>
      <c r="AC277" s="97"/>
      <c r="AD277" s="7" t="str">
        <f t="shared" si="31"/>
        <v/>
      </c>
    </row>
    <row r="278" spans="1:30" ht="28.8" x14ac:dyDescent="0.3">
      <c r="A278" s="38">
        <f t="shared" si="30"/>
        <v>268</v>
      </c>
      <c r="B278" s="55" t="s">
        <v>313</v>
      </c>
      <c r="C278" s="49">
        <v>1.5189999999999999</v>
      </c>
      <c r="D278" s="49">
        <v>1.7050000000000001</v>
      </c>
      <c r="E278" s="50">
        <v>0.18600000000000017</v>
      </c>
      <c r="F278" s="49" t="s">
        <v>32</v>
      </c>
      <c r="G278" s="49">
        <v>6</v>
      </c>
      <c r="H278" s="49" t="s">
        <v>232</v>
      </c>
      <c r="I278" s="42" t="s">
        <v>27</v>
      </c>
      <c r="J278" s="42"/>
      <c r="K278" s="51">
        <f t="shared" si="25"/>
        <v>1</v>
      </c>
      <c r="L278" s="51" t="s">
        <v>233</v>
      </c>
      <c r="M278" s="51">
        <f t="shared" si="26"/>
        <v>1</v>
      </c>
      <c r="N278" s="51" t="s">
        <v>195</v>
      </c>
      <c r="O278" s="51">
        <f t="shared" si="27"/>
        <v>0</v>
      </c>
      <c r="P278" s="51" t="s">
        <v>195</v>
      </c>
      <c r="Q278" s="51" t="s">
        <v>31</v>
      </c>
      <c r="R278" s="51">
        <f t="shared" si="28"/>
        <v>1</v>
      </c>
      <c r="S278" s="51" t="s">
        <v>31</v>
      </c>
      <c r="T278" s="52">
        <v>44421</v>
      </c>
      <c r="U278" s="51" t="s">
        <v>195</v>
      </c>
      <c r="V278" s="51">
        <f t="shared" si="29"/>
        <v>0</v>
      </c>
      <c r="W278" s="51" t="s">
        <v>233</v>
      </c>
      <c r="X278" s="96" t="s">
        <v>314</v>
      </c>
      <c r="Y278" s="51" t="s">
        <v>301</v>
      </c>
      <c r="Z278" s="61" t="s">
        <v>132</v>
      </c>
      <c r="AA278" s="51"/>
      <c r="AB278" s="96" t="s">
        <v>314</v>
      </c>
      <c r="AC278" s="97"/>
      <c r="AD278" s="7" t="str">
        <f t="shared" si="31"/>
        <v/>
      </c>
    </row>
    <row r="279" spans="1:30" ht="28.8" x14ac:dyDescent="0.3">
      <c r="A279" s="38">
        <f t="shared" si="30"/>
        <v>269</v>
      </c>
      <c r="B279" s="55" t="s">
        <v>313</v>
      </c>
      <c r="C279" s="49">
        <v>1.7050000000000001</v>
      </c>
      <c r="D279" s="49">
        <v>2.585</v>
      </c>
      <c r="E279" s="50">
        <v>0.87999999999999989</v>
      </c>
      <c r="F279" s="49" t="s">
        <v>32</v>
      </c>
      <c r="G279" s="49">
        <v>6</v>
      </c>
      <c r="H279" s="49" t="s">
        <v>232</v>
      </c>
      <c r="I279" s="42" t="s">
        <v>27</v>
      </c>
      <c r="J279" s="42"/>
      <c r="K279" s="51">
        <f t="shared" si="25"/>
        <v>1</v>
      </c>
      <c r="L279" s="51" t="s">
        <v>233</v>
      </c>
      <c r="M279" s="51">
        <f t="shared" si="26"/>
        <v>1</v>
      </c>
      <c r="N279" s="51" t="s">
        <v>195</v>
      </c>
      <c r="O279" s="51">
        <f t="shared" si="27"/>
        <v>0</v>
      </c>
      <c r="P279" s="51" t="s">
        <v>233</v>
      </c>
      <c r="Q279" s="51" t="s">
        <v>233</v>
      </c>
      <c r="R279" s="51">
        <f t="shared" si="28"/>
        <v>1</v>
      </c>
      <c r="S279" s="51" t="s">
        <v>31</v>
      </c>
      <c r="T279" s="52">
        <v>44421</v>
      </c>
      <c r="U279" s="51" t="s">
        <v>195</v>
      </c>
      <c r="V279" s="51">
        <f t="shared" si="29"/>
        <v>0</v>
      </c>
      <c r="W279" s="51" t="s">
        <v>233</v>
      </c>
      <c r="X279" s="96" t="s">
        <v>315</v>
      </c>
      <c r="Y279" s="51" t="s">
        <v>301</v>
      </c>
      <c r="Z279" s="61" t="s">
        <v>132</v>
      </c>
      <c r="AA279" s="51"/>
      <c r="AB279" s="96" t="s">
        <v>315</v>
      </c>
      <c r="AC279" s="97"/>
      <c r="AD279" s="7" t="str">
        <f t="shared" si="31"/>
        <v/>
      </c>
    </row>
    <row r="280" spans="1:30" hidden="1" x14ac:dyDescent="0.3">
      <c r="A280" s="38">
        <f t="shared" si="30"/>
        <v>270</v>
      </c>
      <c r="B280" s="55" t="s">
        <v>313</v>
      </c>
      <c r="C280" s="49">
        <v>2.8170000000000002</v>
      </c>
      <c r="D280" s="49">
        <v>3.5470000000000002</v>
      </c>
      <c r="E280" s="50">
        <v>0.73</v>
      </c>
      <c r="F280" s="49" t="s">
        <v>32</v>
      </c>
      <c r="G280" s="49">
        <v>6</v>
      </c>
      <c r="H280" s="49" t="s">
        <v>232</v>
      </c>
      <c r="I280" s="42" t="s">
        <v>27</v>
      </c>
      <c r="J280" s="42"/>
      <c r="K280" s="51">
        <f t="shared" si="25"/>
        <v>1</v>
      </c>
      <c r="L280" s="51" t="s">
        <v>233</v>
      </c>
      <c r="M280" s="51">
        <f t="shared" si="26"/>
        <v>1</v>
      </c>
      <c r="N280" s="51" t="s">
        <v>233</v>
      </c>
      <c r="O280" s="51">
        <f t="shared" si="27"/>
        <v>1</v>
      </c>
      <c r="P280" s="51" t="s">
        <v>233</v>
      </c>
      <c r="Q280" s="51" t="s">
        <v>233</v>
      </c>
      <c r="R280" s="51">
        <f t="shared" si="28"/>
        <v>1</v>
      </c>
      <c r="S280" s="51" t="s">
        <v>31</v>
      </c>
      <c r="T280" s="52">
        <v>44421</v>
      </c>
      <c r="U280" s="51" t="s">
        <v>233</v>
      </c>
      <c r="V280" s="51">
        <f t="shared" si="29"/>
        <v>1</v>
      </c>
      <c r="W280" s="51" t="s">
        <v>233</v>
      </c>
      <c r="X280" s="96"/>
      <c r="Y280" s="51"/>
      <c r="Z280" s="51"/>
      <c r="AA280" s="51"/>
      <c r="AB280" s="96"/>
      <c r="AC280" s="97"/>
      <c r="AD280" s="7" t="str">
        <f t="shared" si="31"/>
        <v/>
      </c>
    </row>
    <row r="281" spans="1:30" hidden="1" x14ac:dyDescent="0.3">
      <c r="A281" s="38">
        <f t="shared" si="30"/>
        <v>271</v>
      </c>
      <c r="B281" s="55" t="s">
        <v>313</v>
      </c>
      <c r="C281" s="49">
        <v>3.5470000000000002</v>
      </c>
      <c r="D281" s="49">
        <v>3.92</v>
      </c>
      <c r="E281" s="50">
        <v>0.37299999999999978</v>
      </c>
      <c r="F281" s="49" t="s">
        <v>32</v>
      </c>
      <c r="G281" s="49">
        <v>6</v>
      </c>
      <c r="H281" s="49" t="s">
        <v>232</v>
      </c>
      <c r="I281" s="42" t="s">
        <v>27</v>
      </c>
      <c r="J281" s="42"/>
      <c r="K281" s="51">
        <f t="shared" si="25"/>
        <v>1</v>
      </c>
      <c r="L281" s="51" t="s">
        <v>233</v>
      </c>
      <c r="M281" s="51">
        <f t="shared" si="26"/>
        <v>1</v>
      </c>
      <c r="N281" s="51" t="s">
        <v>233</v>
      </c>
      <c r="O281" s="51">
        <f t="shared" si="27"/>
        <v>1</v>
      </c>
      <c r="P281" s="51" t="s">
        <v>233</v>
      </c>
      <c r="Q281" s="51" t="s">
        <v>233</v>
      </c>
      <c r="R281" s="51">
        <f t="shared" si="28"/>
        <v>1</v>
      </c>
      <c r="S281" s="51" t="s">
        <v>31</v>
      </c>
      <c r="T281" s="52">
        <v>44421</v>
      </c>
      <c r="U281" s="51" t="s">
        <v>233</v>
      </c>
      <c r="V281" s="51">
        <f t="shared" si="29"/>
        <v>1</v>
      </c>
      <c r="W281" s="51" t="s">
        <v>233</v>
      </c>
      <c r="X281" s="96"/>
      <c r="Y281" s="51"/>
      <c r="Z281" s="51"/>
      <c r="AA281" s="51"/>
      <c r="AB281" s="96"/>
      <c r="AC281" s="97"/>
      <c r="AD281" s="7" t="str">
        <f t="shared" si="31"/>
        <v/>
      </c>
    </row>
    <row r="282" spans="1:30" hidden="1" x14ac:dyDescent="0.3">
      <c r="A282" s="38">
        <f t="shared" si="30"/>
        <v>272</v>
      </c>
      <c r="B282" s="55" t="s">
        <v>313</v>
      </c>
      <c r="C282" s="49">
        <v>5.5529999999999999</v>
      </c>
      <c r="D282" s="49">
        <v>5.7539999999999996</v>
      </c>
      <c r="E282" s="50">
        <v>0.20099999999999962</v>
      </c>
      <c r="F282" s="49" t="s">
        <v>26</v>
      </c>
      <c r="G282" s="42" t="s">
        <v>27</v>
      </c>
      <c r="H282" s="42"/>
      <c r="I282" s="49">
        <v>6</v>
      </c>
      <c r="J282" s="49" t="s">
        <v>232</v>
      </c>
      <c r="K282" s="51">
        <f t="shared" si="25"/>
        <v>1</v>
      </c>
      <c r="L282" s="51" t="s">
        <v>233</v>
      </c>
      <c r="M282" s="51">
        <f t="shared" si="26"/>
        <v>1</v>
      </c>
      <c r="N282" s="51" t="s">
        <v>233</v>
      </c>
      <c r="O282" s="51">
        <f t="shared" si="27"/>
        <v>1</v>
      </c>
      <c r="P282" s="51" t="s">
        <v>195</v>
      </c>
      <c r="Q282" s="51" t="s">
        <v>31</v>
      </c>
      <c r="R282" s="51">
        <f t="shared" si="28"/>
        <v>1</v>
      </c>
      <c r="S282" s="51" t="s">
        <v>31</v>
      </c>
      <c r="T282" s="52">
        <v>44421</v>
      </c>
      <c r="U282" s="51" t="s">
        <v>233</v>
      </c>
      <c r="V282" s="51">
        <f t="shared" si="29"/>
        <v>1</v>
      </c>
      <c r="W282" s="51" t="s">
        <v>31</v>
      </c>
      <c r="X282" s="96"/>
      <c r="Y282" s="51"/>
      <c r="Z282" s="51"/>
      <c r="AA282" s="51"/>
      <c r="AB282" s="96"/>
      <c r="AC282" s="97"/>
      <c r="AD282" s="7" t="str">
        <f t="shared" si="31"/>
        <v/>
      </c>
    </row>
    <row r="283" spans="1:30" ht="28.8" x14ac:dyDescent="0.3">
      <c r="A283" s="38">
        <f t="shared" si="30"/>
        <v>273</v>
      </c>
      <c r="B283" s="55" t="s">
        <v>313</v>
      </c>
      <c r="C283" s="49">
        <v>5.7539999999999996</v>
      </c>
      <c r="D283" s="49">
        <v>5.8220000000000001</v>
      </c>
      <c r="E283" s="50">
        <v>6.8000000000000504E-2</v>
      </c>
      <c r="F283" s="49" t="s">
        <v>26</v>
      </c>
      <c r="G283" s="42" t="s">
        <v>27</v>
      </c>
      <c r="H283" s="42"/>
      <c r="I283" s="49">
        <v>6</v>
      </c>
      <c r="J283" s="49" t="s">
        <v>232</v>
      </c>
      <c r="K283" s="51">
        <f t="shared" si="25"/>
        <v>1</v>
      </c>
      <c r="L283" s="51" t="s">
        <v>233</v>
      </c>
      <c r="M283" s="51">
        <f t="shared" si="26"/>
        <v>1</v>
      </c>
      <c r="N283" s="51" t="s">
        <v>195</v>
      </c>
      <c r="O283" s="51">
        <f t="shared" si="27"/>
        <v>0</v>
      </c>
      <c r="P283" s="51" t="s">
        <v>233</v>
      </c>
      <c r="Q283" s="51" t="s">
        <v>233</v>
      </c>
      <c r="R283" s="51">
        <f t="shared" si="28"/>
        <v>1</v>
      </c>
      <c r="S283" s="51" t="s">
        <v>31</v>
      </c>
      <c r="T283" s="52">
        <v>44421</v>
      </c>
      <c r="U283" s="51" t="s">
        <v>195</v>
      </c>
      <c r="V283" s="51">
        <f t="shared" si="29"/>
        <v>0</v>
      </c>
      <c r="W283" s="51" t="s">
        <v>233</v>
      </c>
      <c r="X283" s="96" t="s">
        <v>316</v>
      </c>
      <c r="Y283" s="51" t="s">
        <v>301</v>
      </c>
      <c r="Z283" s="61" t="s">
        <v>132</v>
      </c>
      <c r="AA283" s="51"/>
      <c r="AB283" s="96" t="s">
        <v>316</v>
      </c>
      <c r="AC283" s="97"/>
      <c r="AD283" s="7" t="str">
        <f t="shared" si="31"/>
        <v/>
      </c>
    </row>
    <row r="284" spans="1:30" hidden="1" x14ac:dyDescent="0.3">
      <c r="A284" s="38">
        <f t="shared" si="30"/>
        <v>274</v>
      </c>
      <c r="B284" s="39">
        <v>87281000</v>
      </c>
      <c r="C284" s="40">
        <v>0.27100000000000002</v>
      </c>
      <c r="D284" s="40">
        <v>0.38700000000000001</v>
      </c>
      <c r="E284" s="41">
        <v>0.11599999999999999</v>
      </c>
      <c r="F284" s="40" t="s">
        <v>26</v>
      </c>
      <c r="G284" s="42" t="s">
        <v>27</v>
      </c>
      <c r="H284" s="42"/>
      <c r="I284" s="40">
        <v>5</v>
      </c>
      <c r="J284" s="40" t="s">
        <v>232</v>
      </c>
      <c r="K284" s="43">
        <f t="shared" si="25"/>
        <v>1</v>
      </c>
      <c r="L284" s="43" t="s">
        <v>233</v>
      </c>
      <c r="M284" s="43">
        <f t="shared" si="26"/>
        <v>1</v>
      </c>
      <c r="N284" s="43" t="s">
        <v>233</v>
      </c>
      <c r="O284" s="43">
        <f t="shared" si="27"/>
        <v>1</v>
      </c>
      <c r="P284" s="43" t="s">
        <v>195</v>
      </c>
      <c r="Q284" s="43" t="s">
        <v>31</v>
      </c>
      <c r="R284" s="43">
        <f t="shared" si="28"/>
        <v>1</v>
      </c>
      <c r="S284" s="43" t="s">
        <v>31</v>
      </c>
      <c r="T284" s="44">
        <v>44421</v>
      </c>
      <c r="U284" s="43" t="s">
        <v>233</v>
      </c>
      <c r="V284" s="43">
        <f t="shared" si="29"/>
        <v>1</v>
      </c>
      <c r="W284" s="43" t="s">
        <v>233</v>
      </c>
      <c r="X284" s="94"/>
      <c r="Y284" s="43"/>
      <c r="Z284" s="43"/>
      <c r="AA284" s="43"/>
      <c r="AB284" s="94"/>
      <c r="AC284" s="18"/>
      <c r="AD284" s="7" t="str">
        <f t="shared" si="31"/>
        <v/>
      </c>
    </row>
    <row r="285" spans="1:30" ht="28.8" x14ac:dyDescent="0.3">
      <c r="A285" s="38">
        <f t="shared" si="30"/>
        <v>275</v>
      </c>
      <c r="B285" s="39" t="s">
        <v>317</v>
      </c>
      <c r="C285" s="40">
        <v>3.403</v>
      </c>
      <c r="D285" s="40">
        <v>3.5990000000000002</v>
      </c>
      <c r="E285" s="41">
        <v>0.19600000000000017</v>
      </c>
      <c r="F285" s="40" t="s">
        <v>26</v>
      </c>
      <c r="G285" s="42" t="s">
        <v>27</v>
      </c>
      <c r="H285" s="42"/>
      <c r="I285" s="40">
        <v>8</v>
      </c>
      <c r="J285" s="40" t="s">
        <v>232</v>
      </c>
      <c r="K285" s="43">
        <f t="shared" si="25"/>
        <v>1</v>
      </c>
      <c r="L285" s="43" t="s">
        <v>233</v>
      </c>
      <c r="M285" s="43">
        <f t="shared" si="26"/>
        <v>1</v>
      </c>
      <c r="N285" s="43" t="s">
        <v>195</v>
      </c>
      <c r="O285" s="43">
        <f t="shared" si="27"/>
        <v>0</v>
      </c>
      <c r="P285" s="43" t="s">
        <v>233</v>
      </c>
      <c r="Q285" s="43" t="s">
        <v>233</v>
      </c>
      <c r="R285" s="43">
        <f t="shared" si="28"/>
        <v>1</v>
      </c>
      <c r="S285" s="43" t="s">
        <v>31</v>
      </c>
      <c r="T285" s="44">
        <v>44421</v>
      </c>
      <c r="U285" s="43" t="s">
        <v>195</v>
      </c>
      <c r="V285" s="43">
        <f t="shared" si="29"/>
        <v>0</v>
      </c>
      <c r="W285" s="43" t="s">
        <v>233</v>
      </c>
      <c r="X285" s="94" t="s">
        <v>318</v>
      </c>
      <c r="Y285" s="43" t="s">
        <v>301</v>
      </c>
      <c r="Z285" s="100" t="s">
        <v>319</v>
      </c>
      <c r="AA285" s="43"/>
      <c r="AB285" s="94" t="s">
        <v>318</v>
      </c>
      <c r="AC285" s="18"/>
      <c r="AD285" s="7" t="str">
        <f t="shared" si="31"/>
        <v/>
      </c>
    </row>
    <row r="286" spans="1:30" ht="28.8" x14ac:dyDescent="0.3">
      <c r="A286" s="38">
        <f t="shared" si="30"/>
        <v>276</v>
      </c>
      <c r="B286" s="39" t="s">
        <v>317</v>
      </c>
      <c r="C286" s="40">
        <v>3.6080000000000001</v>
      </c>
      <c r="D286" s="40">
        <v>3.7360000000000002</v>
      </c>
      <c r="E286" s="41">
        <v>0.12800000000000011</v>
      </c>
      <c r="F286" s="40" t="s">
        <v>32</v>
      </c>
      <c r="G286" s="40">
        <v>6</v>
      </c>
      <c r="H286" s="40" t="s">
        <v>232</v>
      </c>
      <c r="I286" s="42" t="s">
        <v>27</v>
      </c>
      <c r="J286" s="42"/>
      <c r="K286" s="43">
        <f t="shared" si="25"/>
        <v>1</v>
      </c>
      <c r="L286" s="43" t="s">
        <v>233</v>
      </c>
      <c r="M286" s="43">
        <f t="shared" si="26"/>
        <v>1</v>
      </c>
      <c r="N286" s="43" t="s">
        <v>195</v>
      </c>
      <c r="O286" s="43">
        <f t="shared" si="27"/>
        <v>0</v>
      </c>
      <c r="P286" s="43" t="s">
        <v>233</v>
      </c>
      <c r="Q286" s="43" t="s">
        <v>233</v>
      </c>
      <c r="R286" s="43">
        <f t="shared" si="28"/>
        <v>1</v>
      </c>
      <c r="S286" s="43" t="s">
        <v>31</v>
      </c>
      <c r="T286" s="44">
        <v>44421</v>
      </c>
      <c r="U286" s="43" t="s">
        <v>195</v>
      </c>
      <c r="V286" s="43">
        <f t="shared" si="29"/>
        <v>0</v>
      </c>
      <c r="W286" s="43" t="s">
        <v>233</v>
      </c>
      <c r="X286" s="94" t="s">
        <v>320</v>
      </c>
      <c r="Y286" s="43" t="s">
        <v>301</v>
      </c>
      <c r="Z286" s="100" t="s">
        <v>319</v>
      </c>
      <c r="AA286" s="43"/>
      <c r="AB286" s="94" t="s">
        <v>320</v>
      </c>
      <c r="AC286" s="18"/>
      <c r="AD286" s="7" t="str">
        <f t="shared" si="31"/>
        <v/>
      </c>
    </row>
    <row r="287" spans="1:30" ht="43.2" x14ac:dyDescent="0.3">
      <c r="A287" s="38">
        <f t="shared" si="30"/>
        <v>277</v>
      </c>
      <c r="B287" s="39" t="s">
        <v>317</v>
      </c>
      <c r="C287" s="40">
        <v>5.2290000000000001</v>
      </c>
      <c r="D287" s="40">
        <v>5.3179999999999996</v>
      </c>
      <c r="E287" s="41">
        <v>8.8999999999999524E-2</v>
      </c>
      <c r="F287" s="40" t="s">
        <v>26</v>
      </c>
      <c r="G287" s="42" t="s">
        <v>27</v>
      </c>
      <c r="H287" s="42"/>
      <c r="I287" s="40">
        <v>5</v>
      </c>
      <c r="J287" s="40" t="s">
        <v>232</v>
      </c>
      <c r="K287" s="43">
        <f t="shared" si="25"/>
        <v>1</v>
      </c>
      <c r="L287" s="43" t="s">
        <v>233</v>
      </c>
      <c r="M287" s="43">
        <f t="shared" si="26"/>
        <v>1</v>
      </c>
      <c r="N287" s="43" t="s">
        <v>195</v>
      </c>
      <c r="O287" s="43">
        <f t="shared" si="27"/>
        <v>0</v>
      </c>
      <c r="P287" s="43" t="s">
        <v>233</v>
      </c>
      <c r="Q287" s="43" t="s">
        <v>195</v>
      </c>
      <c r="R287" s="43">
        <f t="shared" si="28"/>
        <v>0</v>
      </c>
      <c r="S287" s="43" t="s">
        <v>31</v>
      </c>
      <c r="T287" s="44">
        <v>44421</v>
      </c>
      <c r="U287" s="43" t="s">
        <v>195</v>
      </c>
      <c r="V287" s="43">
        <f t="shared" si="29"/>
        <v>0</v>
      </c>
      <c r="W287" s="43" t="s">
        <v>233</v>
      </c>
      <c r="X287" s="94" t="s">
        <v>321</v>
      </c>
      <c r="Y287" s="43" t="s">
        <v>115</v>
      </c>
      <c r="Z287" s="95" t="s">
        <v>132</v>
      </c>
      <c r="AA287" s="43"/>
      <c r="AB287" s="94" t="s">
        <v>321</v>
      </c>
      <c r="AC287" s="18"/>
      <c r="AD287" s="7" t="str">
        <f t="shared" si="31"/>
        <v/>
      </c>
    </row>
    <row r="288" spans="1:30" ht="28.8" x14ac:dyDescent="0.3">
      <c r="A288" s="38">
        <f t="shared" si="30"/>
        <v>278</v>
      </c>
      <c r="B288" s="39" t="s">
        <v>317</v>
      </c>
      <c r="C288" s="40">
        <v>5.7210000000000001</v>
      </c>
      <c r="D288" s="40">
        <v>5.7409999999999997</v>
      </c>
      <c r="E288" s="41">
        <v>1.9999999999999574E-2</v>
      </c>
      <c r="F288" s="40" t="s">
        <v>32</v>
      </c>
      <c r="G288" s="40">
        <v>17</v>
      </c>
      <c r="H288" s="40" t="s">
        <v>232</v>
      </c>
      <c r="I288" s="42" t="s">
        <v>27</v>
      </c>
      <c r="J288" s="42"/>
      <c r="K288" s="43">
        <f t="shared" si="25"/>
        <v>1</v>
      </c>
      <c r="L288" s="43" t="s">
        <v>233</v>
      </c>
      <c r="M288" s="43">
        <f t="shared" si="26"/>
        <v>1</v>
      </c>
      <c r="N288" s="43" t="s">
        <v>195</v>
      </c>
      <c r="O288" s="43">
        <f t="shared" si="27"/>
        <v>0</v>
      </c>
      <c r="P288" s="43" t="s">
        <v>195</v>
      </c>
      <c r="Q288" s="43" t="s">
        <v>31</v>
      </c>
      <c r="R288" s="43">
        <f t="shared" si="28"/>
        <v>1</v>
      </c>
      <c r="S288" s="43" t="s">
        <v>31</v>
      </c>
      <c r="T288" s="44">
        <v>44421</v>
      </c>
      <c r="U288" s="43" t="s">
        <v>195</v>
      </c>
      <c r="V288" s="43">
        <f t="shared" si="29"/>
        <v>0</v>
      </c>
      <c r="W288" s="43" t="s">
        <v>233</v>
      </c>
      <c r="X288" s="94" t="s">
        <v>322</v>
      </c>
      <c r="Y288" s="43" t="s">
        <v>301</v>
      </c>
      <c r="Z288" s="95" t="s">
        <v>132</v>
      </c>
      <c r="AA288" s="43"/>
      <c r="AB288" s="94" t="s">
        <v>322</v>
      </c>
      <c r="AC288" s="18"/>
      <c r="AD288" s="7" t="str">
        <f t="shared" si="31"/>
        <v/>
      </c>
    </row>
    <row r="289" spans="1:30" ht="28.8" x14ac:dyDescent="0.3">
      <c r="A289" s="38">
        <f t="shared" si="30"/>
        <v>279</v>
      </c>
      <c r="B289" s="39" t="s">
        <v>317</v>
      </c>
      <c r="C289" s="40">
        <v>8.2530000000000001</v>
      </c>
      <c r="D289" s="40">
        <v>8.6359999999999992</v>
      </c>
      <c r="E289" s="41">
        <v>0.38299999999999912</v>
      </c>
      <c r="F289" s="40" t="s">
        <v>32</v>
      </c>
      <c r="G289" s="40">
        <v>6</v>
      </c>
      <c r="H289" s="40" t="s">
        <v>232</v>
      </c>
      <c r="I289" s="42" t="s">
        <v>27</v>
      </c>
      <c r="J289" s="42"/>
      <c r="K289" s="43">
        <f t="shared" si="25"/>
        <v>1</v>
      </c>
      <c r="L289" s="43" t="s">
        <v>233</v>
      </c>
      <c r="M289" s="43">
        <f t="shared" si="26"/>
        <v>1</v>
      </c>
      <c r="N289" s="43" t="s">
        <v>195</v>
      </c>
      <c r="O289" s="43">
        <f t="shared" si="27"/>
        <v>0</v>
      </c>
      <c r="P289" s="43" t="s">
        <v>195</v>
      </c>
      <c r="Q289" s="43" t="s">
        <v>31</v>
      </c>
      <c r="R289" s="43">
        <f t="shared" si="28"/>
        <v>1</v>
      </c>
      <c r="S289" s="43" t="s">
        <v>31</v>
      </c>
      <c r="T289" s="44">
        <v>44421</v>
      </c>
      <c r="U289" s="43" t="s">
        <v>195</v>
      </c>
      <c r="V289" s="43">
        <f t="shared" si="29"/>
        <v>0</v>
      </c>
      <c r="W289" s="43" t="s">
        <v>233</v>
      </c>
      <c r="X289" s="94" t="s">
        <v>323</v>
      </c>
      <c r="Y289" s="43" t="s">
        <v>301</v>
      </c>
      <c r="Z289" s="100" t="s">
        <v>324</v>
      </c>
      <c r="AA289" s="43"/>
      <c r="AB289" s="94" t="s">
        <v>323</v>
      </c>
      <c r="AC289" s="18"/>
      <c r="AD289" s="7" t="str">
        <f t="shared" si="31"/>
        <v/>
      </c>
    </row>
    <row r="290" spans="1:30" ht="43.2" x14ac:dyDescent="0.3">
      <c r="A290" s="38">
        <f t="shared" si="30"/>
        <v>280</v>
      </c>
      <c r="B290" s="39" t="s">
        <v>317</v>
      </c>
      <c r="C290" s="40">
        <v>8.5050000000000008</v>
      </c>
      <c r="D290" s="40">
        <v>9.1140000000000008</v>
      </c>
      <c r="E290" s="41">
        <v>0.60899999999999999</v>
      </c>
      <c r="F290" s="40" t="s">
        <v>26</v>
      </c>
      <c r="G290" s="42" t="s">
        <v>27</v>
      </c>
      <c r="H290" s="42"/>
      <c r="I290" s="40">
        <v>6</v>
      </c>
      <c r="J290" s="40" t="s">
        <v>232</v>
      </c>
      <c r="K290" s="43">
        <f t="shared" si="25"/>
        <v>1</v>
      </c>
      <c r="L290" s="43" t="s">
        <v>233</v>
      </c>
      <c r="M290" s="43">
        <f t="shared" si="26"/>
        <v>1</v>
      </c>
      <c r="N290" s="43" t="s">
        <v>195</v>
      </c>
      <c r="O290" s="43">
        <f t="shared" si="27"/>
        <v>0</v>
      </c>
      <c r="P290" s="43" t="s">
        <v>233</v>
      </c>
      <c r="Q290" s="43" t="s">
        <v>233</v>
      </c>
      <c r="R290" s="43">
        <f t="shared" si="28"/>
        <v>1</v>
      </c>
      <c r="S290" s="43" t="s">
        <v>31</v>
      </c>
      <c r="T290" s="44">
        <v>44421</v>
      </c>
      <c r="U290" s="43" t="s">
        <v>195</v>
      </c>
      <c r="V290" s="43">
        <f t="shared" si="29"/>
        <v>0</v>
      </c>
      <c r="W290" s="43" t="s">
        <v>233</v>
      </c>
      <c r="X290" s="94" t="s">
        <v>325</v>
      </c>
      <c r="Y290" s="43" t="s">
        <v>301</v>
      </c>
      <c r="Z290" s="100" t="s">
        <v>324</v>
      </c>
      <c r="AA290" s="43"/>
      <c r="AB290" s="94" t="s">
        <v>325</v>
      </c>
      <c r="AC290" s="18"/>
      <c r="AD290" s="7" t="str">
        <f t="shared" si="31"/>
        <v/>
      </c>
    </row>
    <row r="291" spans="1:30" ht="43.2" x14ac:dyDescent="0.3">
      <c r="A291" s="38">
        <f t="shared" si="30"/>
        <v>281</v>
      </c>
      <c r="B291" s="39" t="s">
        <v>317</v>
      </c>
      <c r="C291" s="40">
        <v>9.1140000000000008</v>
      </c>
      <c r="D291" s="40">
        <v>9.3339999999999996</v>
      </c>
      <c r="E291" s="41">
        <v>0.21999999999999886</v>
      </c>
      <c r="F291" s="40" t="s">
        <v>26</v>
      </c>
      <c r="G291" s="42" t="s">
        <v>27</v>
      </c>
      <c r="H291" s="42"/>
      <c r="I291" s="40">
        <v>6</v>
      </c>
      <c r="J291" s="40" t="s">
        <v>232</v>
      </c>
      <c r="K291" s="43">
        <f t="shared" si="25"/>
        <v>1</v>
      </c>
      <c r="L291" s="43" t="s">
        <v>233</v>
      </c>
      <c r="M291" s="43">
        <f t="shared" si="26"/>
        <v>1</v>
      </c>
      <c r="N291" s="43" t="s">
        <v>195</v>
      </c>
      <c r="O291" s="43">
        <f t="shared" si="27"/>
        <v>0</v>
      </c>
      <c r="P291" s="43" t="s">
        <v>233</v>
      </c>
      <c r="Q291" s="43" t="s">
        <v>233</v>
      </c>
      <c r="R291" s="43">
        <f t="shared" si="28"/>
        <v>1</v>
      </c>
      <c r="S291" s="43" t="s">
        <v>31</v>
      </c>
      <c r="T291" s="44">
        <v>44421</v>
      </c>
      <c r="U291" s="43" t="s">
        <v>195</v>
      </c>
      <c r="V291" s="43">
        <f t="shared" si="29"/>
        <v>0</v>
      </c>
      <c r="W291" s="43" t="s">
        <v>233</v>
      </c>
      <c r="X291" s="94" t="s">
        <v>326</v>
      </c>
      <c r="Y291" s="43" t="s">
        <v>301</v>
      </c>
      <c r="Z291" s="100" t="s">
        <v>324</v>
      </c>
      <c r="AA291" s="43"/>
      <c r="AB291" s="94" t="s">
        <v>326</v>
      </c>
      <c r="AC291" s="18"/>
      <c r="AD291" s="7" t="str">
        <f t="shared" si="31"/>
        <v/>
      </c>
    </row>
    <row r="292" spans="1:30" ht="28.8" x14ac:dyDescent="0.3">
      <c r="A292" s="38">
        <f t="shared" si="30"/>
        <v>282</v>
      </c>
      <c r="B292" s="39" t="s">
        <v>317</v>
      </c>
      <c r="C292" s="40">
        <v>9.5820000000000007</v>
      </c>
      <c r="D292" s="40">
        <v>10.456</v>
      </c>
      <c r="E292" s="41">
        <v>0.87399999999999878</v>
      </c>
      <c r="F292" s="40" t="s">
        <v>26</v>
      </c>
      <c r="G292" s="42" t="s">
        <v>27</v>
      </c>
      <c r="H292" s="42"/>
      <c r="I292" s="40">
        <v>5</v>
      </c>
      <c r="J292" s="40" t="s">
        <v>232</v>
      </c>
      <c r="K292" s="43">
        <f t="shared" si="25"/>
        <v>1</v>
      </c>
      <c r="L292" s="43" t="s">
        <v>233</v>
      </c>
      <c r="M292" s="43">
        <f t="shared" si="26"/>
        <v>1</v>
      </c>
      <c r="N292" s="43" t="s">
        <v>195</v>
      </c>
      <c r="O292" s="43">
        <f t="shared" si="27"/>
        <v>0</v>
      </c>
      <c r="P292" s="43" t="s">
        <v>233</v>
      </c>
      <c r="Q292" s="43" t="s">
        <v>233</v>
      </c>
      <c r="R292" s="43">
        <f t="shared" si="28"/>
        <v>1</v>
      </c>
      <c r="S292" s="43" t="s">
        <v>31</v>
      </c>
      <c r="T292" s="44">
        <v>44421</v>
      </c>
      <c r="U292" s="43" t="s">
        <v>195</v>
      </c>
      <c r="V292" s="43">
        <f t="shared" si="29"/>
        <v>0</v>
      </c>
      <c r="W292" s="43" t="s">
        <v>233</v>
      </c>
      <c r="X292" s="94" t="s">
        <v>327</v>
      </c>
      <c r="Y292" s="43" t="s">
        <v>301</v>
      </c>
      <c r="Z292" s="100" t="s">
        <v>324</v>
      </c>
      <c r="AA292" s="43"/>
      <c r="AB292" s="94" t="s">
        <v>327</v>
      </c>
      <c r="AC292" s="18"/>
      <c r="AD292" s="7" t="str">
        <f t="shared" si="31"/>
        <v/>
      </c>
    </row>
    <row r="293" spans="1:30" hidden="1" x14ac:dyDescent="0.3">
      <c r="A293" s="38">
        <f t="shared" si="30"/>
        <v>283</v>
      </c>
      <c r="B293" s="39" t="s">
        <v>317</v>
      </c>
      <c r="C293" s="40">
        <v>10.504</v>
      </c>
      <c r="D293" s="40">
        <v>10.532</v>
      </c>
      <c r="E293" s="41">
        <v>2.8000000000000469E-2</v>
      </c>
      <c r="F293" s="40" t="s">
        <v>26</v>
      </c>
      <c r="G293" s="42" t="s">
        <v>27</v>
      </c>
      <c r="H293" s="42"/>
      <c r="I293" s="40">
        <v>5</v>
      </c>
      <c r="J293" s="40" t="s">
        <v>232</v>
      </c>
      <c r="K293" s="43">
        <f t="shared" si="25"/>
        <v>1</v>
      </c>
      <c r="L293" s="43" t="s">
        <v>233</v>
      </c>
      <c r="M293" s="43">
        <f t="shared" si="26"/>
        <v>1</v>
      </c>
      <c r="N293" s="43" t="s">
        <v>233</v>
      </c>
      <c r="O293" s="43">
        <f t="shared" si="27"/>
        <v>1</v>
      </c>
      <c r="P293" s="43" t="s">
        <v>195</v>
      </c>
      <c r="Q293" s="43" t="s">
        <v>31</v>
      </c>
      <c r="R293" s="43">
        <f t="shared" si="28"/>
        <v>1</v>
      </c>
      <c r="S293" s="43" t="s">
        <v>31</v>
      </c>
      <c r="T293" s="44">
        <v>44421</v>
      </c>
      <c r="U293" s="43" t="s">
        <v>233</v>
      </c>
      <c r="V293" s="43">
        <f t="shared" si="29"/>
        <v>1</v>
      </c>
      <c r="W293" s="43" t="s">
        <v>233</v>
      </c>
      <c r="X293" s="94"/>
      <c r="Y293" s="43"/>
      <c r="Z293" s="43"/>
      <c r="AA293" s="43"/>
      <c r="AB293" s="94"/>
      <c r="AC293" s="18"/>
      <c r="AD293" s="7" t="str">
        <f t="shared" si="31"/>
        <v/>
      </c>
    </row>
    <row r="294" spans="1:30" ht="43.2" x14ac:dyDescent="0.3">
      <c r="A294" s="38">
        <f t="shared" si="30"/>
        <v>284</v>
      </c>
      <c r="B294" s="73" t="s">
        <v>317</v>
      </c>
      <c r="C294" s="74">
        <v>10.532</v>
      </c>
      <c r="D294" s="74">
        <v>11.734999999999999</v>
      </c>
      <c r="E294" s="41">
        <v>1.2029999999999994</v>
      </c>
      <c r="F294" s="75" t="s">
        <v>26</v>
      </c>
      <c r="G294" s="42" t="s">
        <v>27</v>
      </c>
      <c r="H294" s="42"/>
      <c r="I294" s="40">
        <v>5</v>
      </c>
      <c r="J294" s="40" t="s">
        <v>232</v>
      </c>
      <c r="K294" s="43">
        <f t="shared" si="25"/>
        <v>1</v>
      </c>
      <c r="L294" s="43" t="s">
        <v>195</v>
      </c>
      <c r="M294" s="43">
        <f t="shared" si="26"/>
        <v>0</v>
      </c>
      <c r="N294" s="43" t="s">
        <v>195</v>
      </c>
      <c r="O294" s="43">
        <f t="shared" si="27"/>
        <v>0</v>
      </c>
      <c r="P294" s="43" t="s">
        <v>233</v>
      </c>
      <c r="Q294" s="43" t="s">
        <v>233</v>
      </c>
      <c r="R294" s="43">
        <f t="shared" si="28"/>
        <v>1</v>
      </c>
      <c r="S294" s="43" t="s">
        <v>31</v>
      </c>
      <c r="T294" s="44">
        <v>44421</v>
      </c>
      <c r="U294" s="43" t="s">
        <v>195</v>
      </c>
      <c r="V294" s="43">
        <f t="shared" si="29"/>
        <v>0</v>
      </c>
      <c r="W294" s="43" t="s">
        <v>233</v>
      </c>
      <c r="X294" s="94" t="s">
        <v>328</v>
      </c>
      <c r="Y294" s="43" t="s">
        <v>115</v>
      </c>
      <c r="Z294" s="100" t="s">
        <v>329</v>
      </c>
      <c r="AA294" s="43"/>
      <c r="AB294" s="94" t="s">
        <v>328</v>
      </c>
      <c r="AC294" s="18"/>
      <c r="AD294" s="7" t="str">
        <f t="shared" si="31"/>
        <v/>
      </c>
    </row>
    <row r="295" spans="1:30" ht="28.8" x14ac:dyDescent="0.3">
      <c r="A295" s="38">
        <f t="shared" si="30"/>
        <v>285</v>
      </c>
      <c r="B295" s="55">
        <v>87300000</v>
      </c>
      <c r="C295" s="49">
        <v>4.6529999999999996</v>
      </c>
      <c r="D295" s="49">
        <v>5.3780000000000001</v>
      </c>
      <c r="E295" s="50">
        <v>0.72500000000000053</v>
      </c>
      <c r="F295" s="49" t="s">
        <v>26</v>
      </c>
      <c r="G295" s="42" t="s">
        <v>27</v>
      </c>
      <c r="H295" s="42"/>
      <c r="I295" s="49">
        <v>6</v>
      </c>
      <c r="J295" s="49" t="s">
        <v>232</v>
      </c>
      <c r="K295" s="51">
        <f t="shared" si="25"/>
        <v>1</v>
      </c>
      <c r="L295" s="51" t="s">
        <v>233</v>
      </c>
      <c r="M295" s="51">
        <f t="shared" si="26"/>
        <v>1</v>
      </c>
      <c r="N295" s="51" t="s">
        <v>195</v>
      </c>
      <c r="O295" s="51">
        <f t="shared" si="27"/>
        <v>0</v>
      </c>
      <c r="P295" s="51" t="s">
        <v>233</v>
      </c>
      <c r="Q295" s="51" t="s">
        <v>233</v>
      </c>
      <c r="R295" s="51">
        <f t="shared" si="28"/>
        <v>1</v>
      </c>
      <c r="S295" s="51" t="s">
        <v>31</v>
      </c>
      <c r="T295" s="52">
        <v>44424</v>
      </c>
      <c r="U295" s="51" t="s">
        <v>195</v>
      </c>
      <c r="V295" s="51">
        <f t="shared" si="29"/>
        <v>0</v>
      </c>
      <c r="W295" s="51" t="s">
        <v>233</v>
      </c>
      <c r="X295" s="96" t="s">
        <v>330</v>
      </c>
      <c r="Y295" s="51" t="s">
        <v>301</v>
      </c>
      <c r="Z295" s="61" t="s">
        <v>132</v>
      </c>
      <c r="AA295" s="51"/>
      <c r="AB295" s="96" t="s">
        <v>330</v>
      </c>
      <c r="AC295" s="97"/>
      <c r="AD295" s="7" t="str">
        <f t="shared" si="31"/>
        <v/>
      </c>
    </row>
    <row r="296" spans="1:30" ht="28.8" x14ac:dyDescent="0.3">
      <c r="A296" s="38">
        <f t="shared" si="30"/>
        <v>286</v>
      </c>
      <c r="B296" s="39">
        <v>90003000</v>
      </c>
      <c r="C296" s="40">
        <v>0.82499999999999996</v>
      </c>
      <c r="D296" s="40">
        <v>0.94</v>
      </c>
      <c r="E296" s="41">
        <v>0.11499999999999999</v>
      </c>
      <c r="F296" s="40" t="s">
        <v>26</v>
      </c>
      <c r="G296" s="42" t="s">
        <v>27</v>
      </c>
      <c r="H296" s="42"/>
      <c r="I296" s="40">
        <v>16</v>
      </c>
      <c r="J296" s="40" t="s">
        <v>232</v>
      </c>
      <c r="K296" s="43">
        <f t="shared" si="25"/>
        <v>1</v>
      </c>
      <c r="L296" s="43" t="s">
        <v>233</v>
      </c>
      <c r="M296" s="43">
        <f t="shared" si="26"/>
        <v>1</v>
      </c>
      <c r="N296" s="43" t="s">
        <v>195</v>
      </c>
      <c r="O296" s="43">
        <f t="shared" si="27"/>
        <v>0</v>
      </c>
      <c r="P296" s="43" t="s">
        <v>195</v>
      </c>
      <c r="Q296" s="43" t="s">
        <v>31</v>
      </c>
      <c r="R296" s="43">
        <f t="shared" si="28"/>
        <v>1</v>
      </c>
      <c r="S296" s="43" t="s">
        <v>31</v>
      </c>
      <c r="T296" s="44">
        <v>44424</v>
      </c>
      <c r="U296" s="43" t="s">
        <v>195</v>
      </c>
      <c r="V296" s="43">
        <f t="shared" si="29"/>
        <v>0</v>
      </c>
      <c r="W296" s="43" t="s">
        <v>233</v>
      </c>
      <c r="X296" s="94" t="s">
        <v>331</v>
      </c>
      <c r="Y296" s="43" t="s">
        <v>301</v>
      </c>
      <c r="Z296" s="95" t="s">
        <v>132</v>
      </c>
      <c r="AA296" s="43"/>
      <c r="AB296" s="94" t="s">
        <v>331</v>
      </c>
      <c r="AC296" s="18"/>
      <c r="AD296" s="7" t="str">
        <f t="shared" si="31"/>
        <v/>
      </c>
    </row>
    <row r="297" spans="1:30" hidden="1" x14ac:dyDescent="0.3">
      <c r="A297" s="38">
        <f t="shared" si="30"/>
        <v>287</v>
      </c>
      <c r="B297" s="39" t="s">
        <v>332</v>
      </c>
      <c r="C297" s="40">
        <v>1.5649999999999999</v>
      </c>
      <c r="D297" s="40">
        <v>1.67</v>
      </c>
      <c r="E297" s="41">
        <v>0.10499999999999998</v>
      </c>
      <c r="F297" s="40" t="s">
        <v>26</v>
      </c>
      <c r="G297" s="42" t="s">
        <v>27</v>
      </c>
      <c r="H297" s="42"/>
      <c r="I297" s="40">
        <v>16</v>
      </c>
      <c r="J297" s="40" t="s">
        <v>232</v>
      </c>
      <c r="K297" s="43">
        <f t="shared" si="25"/>
        <v>1</v>
      </c>
      <c r="L297" s="43" t="s">
        <v>233</v>
      </c>
      <c r="M297" s="43">
        <f t="shared" si="26"/>
        <v>1</v>
      </c>
      <c r="N297" s="43" t="s">
        <v>233</v>
      </c>
      <c r="O297" s="43">
        <f t="shared" si="27"/>
        <v>1</v>
      </c>
      <c r="P297" s="43" t="s">
        <v>195</v>
      </c>
      <c r="Q297" s="43" t="s">
        <v>31</v>
      </c>
      <c r="R297" s="43">
        <f t="shared" si="28"/>
        <v>1</v>
      </c>
      <c r="S297" s="43" t="s">
        <v>31</v>
      </c>
      <c r="T297" s="44">
        <v>44424</v>
      </c>
      <c r="U297" s="43" t="s">
        <v>233</v>
      </c>
      <c r="V297" s="43">
        <f t="shared" si="29"/>
        <v>1</v>
      </c>
      <c r="W297" s="43" t="s">
        <v>233</v>
      </c>
      <c r="X297" s="94"/>
      <c r="Y297" s="43"/>
      <c r="Z297" s="43"/>
      <c r="AA297" s="43"/>
      <c r="AB297" s="94"/>
      <c r="AC297" s="18"/>
      <c r="AD297" s="7" t="str">
        <f t="shared" si="31"/>
        <v/>
      </c>
    </row>
    <row r="298" spans="1:30" hidden="1" x14ac:dyDescent="0.3">
      <c r="A298" s="38">
        <f t="shared" si="30"/>
        <v>288</v>
      </c>
      <c r="B298" s="39" t="s">
        <v>332</v>
      </c>
      <c r="C298" s="40">
        <v>2.1880000000000002</v>
      </c>
      <c r="D298" s="40">
        <v>2.2890000000000001</v>
      </c>
      <c r="E298" s="41">
        <v>0.10099999999999998</v>
      </c>
      <c r="F298" s="40" t="s">
        <v>26</v>
      </c>
      <c r="G298" s="42" t="s">
        <v>27</v>
      </c>
      <c r="H298" s="42"/>
      <c r="I298" s="40">
        <v>11</v>
      </c>
      <c r="J298" s="40" t="s">
        <v>232</v>
      </c>
      <c r="K298" s="43">
        <f t="shared" si="25"/>
        <v>1</v>
      </c>
      <c r="L298" s="43" t="s">
        <v>233</v>
      </c>
      <c r="M298" s="43">
        <f t="shared" si="26"/>
        <v>1</v>
      </c>
      <c r="N298" s="43" t="s">
        <v>233</v>
      </c>
      <c r="O298" s="43">
        <f t="shared" si="27"/>
        <v>1</v>
      </c>
      <c r="P298" s="43" t="s">
        <v>195</v>
      </c>
      <c r="Q298" s="43" t="s">
        <v>31</v>
      </c>
      <c r="R298" s="43">
        <f t="shared" si="28"/>
        <v>1</v>
      </c>
      <c r="S298" s="43" t="s">
        <v>31</v>
      </c>
      <c r="T298" s="44">
        <v>44424</v>
      </c>
      <c r="U298" s="43" t="s">
        <v>233</v>
      </c>
      <c r="V298" s="43">
        <f t="shared" si="29"/>
        <v>1</v>
      </c>
      <c r="W298" s="43" t="s">
        <v>31</v>
      </c>
      <c r="X298" s="94"/>
      <c r="Y298" s="43"/>
      <c r="Z298" s="43"/>
      <c r="AA298" s="43"/>
      <c r="AB298" s="94"/>
      <c r="AC298" s="18"/>
      <c r="AD298" s="7" t="str">
        <f t="shared" si="31"/>
        <v/>
      </c>
    </row>
    <row r="299" spans="1:30" hidden="1" x14ac:dyDescent="0.3">
      <c r="A299" s="38">
        <f t="shared" si="30"/>
        <v>289</v>
      </c>
      <c r="B299" s="39" t="s">
        <v>332</v>
      </c>
      <c r="C299" s="40">
        <v>2.5169999999999999</v>
      </c>
      <c r="D299" s="40">
        <v>2.5609999999999999</v>
      </c>
      <c r="E299" s="41">
        <v>4.4000000000000039E-2</v>
      </c>
      <c r="F299" s="40" t="s">
        <v>26</v>
      </c>
      <c r="G299" s="42" t="s">
        <v>27</v>
      </c>
      <c r="H299" s="42"/>
      <c r="I299" s="40">
        <v>10</v>
      </c>
      <c r="J299" s="40" t="s">
        <v>232</v>
      </c>
      <c r="K299" s="43">
        <f t="shared" si="25"/>
        <v>1</v>
      </c>
      <c r="L299" s="43" t="s">
        <v>31</v>
      </c>
      <c r="M299" s="43">
        <f t="shared" si="26"/>
        <v>1</v>
      </c>
      <c r="N299" s="43" t="s">
        <v>31</v>
      </c>
      <c r="O299" s="43">
        <f t="shared" si="27"/>
        <v>1</v>
      </c>
      <c r="P299" s="43" t="s">
        <v>195</v>
      </c>
      <c r="Q299" s="43" t="s">
        <v>31</v>
      </c>
      <c r="R299" s="43">
        <f t="shared" si="28"/>
        <v>1</v>
      </c>
      <c r="S299" s="43" t="s">
        <v>31</v>
      </c>
      <c r="T299" s="44">
        <v>44424</v>
      </c>
      <c r="U299" s="43" t="s">
        <v>233</v>
      </c>
      <c r="V299" s="43">
        <f t="shared" si="29"/>
        <v>1</v>
      </c>
      <c r="W299" s="43" t="s">
        <v>31</v>
      </c>
      <c r="X299" s="94"/>
      <c r="Y299" s="43"/>
      <c r="Z299" s="43"/>
      <c r="AA299" s="43"/>
      <c r="AB299" s="94"/>
      <c r="AC299" s="18"/>
      <c r="AD299" s="7" t="str">
        <f t="shared" si="31"/>
        <v/>
      </c>
    </row>
    <row r="300" spans="1:30" hidden="1" x14ac:dyDescent="0.3">
      <c r="A300" s="38">
        <f t="shared" si="30"/>
        <v>290</v>
      </c>
      <c r="B300" s="39" t="s">
        <v>332</v>
      </c>
      <c r="C300" s="40">
        <v>2.5609999999999999</v>
      </c>
      <c r="D300" s="40">
        <v>2.8319999999999999</v>
      </c>
      <c r="E300" s="41">
        <v>0.27099999999999991</v>
      </c>
      <c r="F300" s="40" t="s">
        <v>26</v>
      </c>
      <c r="G300" s="42" t="s">
        <v>27</v>
      </c>
      <c r="H300" s="42"/>
      <c r="I300" s="40">
        <v>10</v>
      </c>
      <c r="J300" s="40" t="s">
        <v>232</v>
      </c>
      <c r="K300" s="43">
        <f t="shared" si="25"/>
        <v>1</v>
      </c>
      <c r="L300" s="43" t="s">
        <v>233</v>
      </c>
      <c r="M300" s="43">
        <f t="shared" si="26"/>
        <v>1</v>
      </c>
      <c r="N300" s="43" t="s">
        <v>233</v>
      </c>
      <c r="O300" s="43">
        <f t="shared" si="27"/>
        <v>1</v>
      </c>
      <c r="P300" s="43" t="s">
        <v>233</v>
      </c>
      <c r="Q300" s="43" t="s">
        <v>233</v>
      </c>
      <c r="R300" s="43">
        <f t="shared" si="28"/>
        <v>1</v>
      </c>
      <c r="S300" s="43" t="s">
        <v>31</v>
      </c>
      <c r="T300" s="44">
        <v>44424</v>
      </c>
      <c r="U300" s="43" t="s">
        <v>233</v>
      </c>
      <c r="V300" s="43">
        <f t="shared" si="29"/>
        <v>1</v>
      </c>
      <c r="W300" s="43" t="s">
        <v>31</v>
      </c>
      <c r="X300" s="94"/>
      <c r="Y300" s="43"/>
      <c r="Z300" s="43"/>
      <c r="AA300" s="43"/>
      <c r="AB300" s="94"/>
      <c r="AC300" s="18"/>
      <c r="AD300" s="7" t="str">
        <f t="shared" si="31"/>
        <v/>
      </c>
    </row>
    <row r="301" spans="1:30" hidden="1" x14ac:dyDescent="0.3">
      <c r="A301" s="38">
        <f t="shared" si="30"/>
        <v>291</v>
      </c>
      <c r="B301" s="39" t="s">
        <v>332</v>
      </c>
      <c r="C301" s="40">
        <v>2.8319999999999999</v>
      </c>
      <c r="D301" s="40">
        <v>2.895</v>
      </c>
      <c r="E301" s="41">
        <v>6.3000000000000167E-2</v>
      </c>
      <c r="F301" s="40" t="s">
        <v>26</v>
      </c>
      <c r="G301" s="42" t="s">
        <v>27</v>
      </c>
      <c r="H301" s="42"/>
      <c r="I301" s="40">
        <v>5</v>
      </c>
      <c r="J301" s="40" t="s">
        <v>232</v>
      </c>
      <c r="K301" s="43">
        <f t="shared" si="25"/>
        <v>1</v>
      </c>
      <c r="L301" s="43" t="s">
        <v>233</v>
      </c>
      <c r="M301" s="43">
        <f t="shared" si="26"/>
        <v>1</v>
      </c>
      <c r="N301" s="43" t="s">
        <v>233</v>
      </c>
      <c r="O301" s="43">
        <f t="shared" si="27"/>
        <v>1</v>
      </c>
      <c r="P301" s="43" t="s">
        <v>233</v>
      </c>
      <c r="Q301" s="43" t="s">
        <v>233</v>
      </c>
      <c r="R301" s="43">
        <f t="shared" si="28"/>
        <v>1</v>
      </c>
      <c r="S301" s="43" t="s">
        <v>31</v>
      </c>
      <c r="T301" s="44">
        <v>44424</v>
      </c>
      <c r="U301" s="43" t="s">
        <v>233</v>
      </c>
      <c r="V301" s="43">
        <f t="shared" si="29"/>
        <v>1</v>
      </c>
      <c r="W301" s="43" t="s">
        <v>31</v>
      </c>
      <c r="X301" s="94"/>
      <c r="Y301" s="43"/>
      <c r="Z301" s="43"/>
      <c r="AA301" s="43"/>
      <c r="AB301" s="94"/>
      <c r="AC301" s="18"/>
      <c r="AD301" s="7" t="str">
        <f t="shared" si="31"/>
        <v/>
      </c>
    </row>
    <row r="302" spans="1:30" hidden="1" x14ac:dyDescent="0.3">
      <c r="A302" s="38">
        <f t="shared" si="30"/>
        <v>292</v>
      </c>
      <c r="B302" s="55">
        <v>90010000</v>
      </c>
      <c r="C302" s="49">
        <v>0.41</v>
      </c>
      <c r="D302" s="49">
        <v>0.60499999999999998</v>
      </c>
      <c r="E302" s="50">
        <v>0.19500000000000001</v>
      </c>
      <c r="F302" s="49" t="s">
        <v>26</v>
      </c>
      <c r="G302" s="42" t="s">
        <v>27</v>
      </c>
      <c r="H302" s="42"/>
      <c r="I302" s="49">
        <v>6</v>
      </c>
      <c r="J302" s="49" t="s">
        <v>232</v>
      </c>
      <c r="K302" s="51">
        <f t="shared" si="25"/>
        <v>1</v>
      </c>
      <c r="L302" s="51" t="s">
        <v>233</v>
      </c>
      <c r="M302" s="51">
        <f t="shared" si="26"/>
        <v>1</v>
      </c>
      <c r="N302" s="51" t="s">
        <v>233</v>
      </c>
      <c r="O302" s="51">
        <f t="shared" si="27"/>
        <v>1</v>
      </c>
      <c r="P302" s="51" t="s">
        <v>233</v>
      </c>
      <c r="Q302" s="51" t="s">
        <v>233</v>
      </c>
      <c r="R302" s="51">
        <f t="shared" si="28"/>
        <v>1</v>
      </c>
      <c r="S302" s="51" t="s">
        <v>31</v>
      </c>
      <c r="T302" s="52">
        <v>44424</v>
      </c>
      <c r="U302" s="51" t="s">
        <v>233</v>
      </c>
      <c r="V302" s="51">
        <f t="shared" si="29"/>
        <v>1</v>
      </c>
      <c r="W302" s="51" t="s">
        <v>31</v>
      </c>
      <c r="X302" s="96"/>
      <c r="Y302" s="51"/>
      <c r="Z302" s="51"/>
      <c r="AA302" s="51"/>
      <c r="AB302" s="96"/>
      <c r="AC302" s="97"/>
      <c r="AD302" s="7" t="str">
        <f t="shared" si="31"/>
        <v/>
      </c>
    </row>
    <row r="303" spans="1:30" ht="28.8" x14ac:dyDescent="0.3">
      <c r="A303" s="38">
        <f t="shared" si="30"/>
        <v>293</v>
      </c>
      <c r="B303" s="55" t="s">
        <v>333</v>
      </c>
      <c r="C303" s="49">
        <v>3.7970000000000002</v>
      </c>
      <c r="D303" s="49">
        <v>3.9260000000000002</v>
      </c>
      <c r="E303" s="50">
        <v>0.129</v>
      </c>
      <c r="F303" s="49" t="s">
        <v>32</v>
      </c>
      <c r="G303" s="49">
        <v>10</v>
      </c>
      <c r="H303" s="49"/>
      <c r="I303" s="42" t="s">
        <v>27</v>
      </c>
      <c r="J303" s="42"/>
      <c r="K303" s="51">
        <f t="shared" si="25"/>
        <v>1</v>
      </c>
      <c r="L303" s="51" t="s">
        <v>233</v>
      </c>
      <c r="M303" s="51">
        <f t="shared" si="26"/>
        <v>1</v>
      </c>
      <c r="N303" s="51" t="s">
        <v>195</v>
      </c>
      <c r="O303" s="51">
        <f t="shared" si="27"/>
        <v>0</v>
      </c>
      <c r="P303" s="51" t="s">
        <v>195</v>
      </c>
      <c r="Q303" s="51" t="s">
        <v>31</v>
      </c>
      <c r="R303" s="51">
        <f t="shared" si="28"/>
        <v>1</v>
      </c>
      <c r="S303" s="51" t="s">
        <v>31</v>
      </c>
      <c r="T303" s="52">
        <v>44424</v>
      </c>
      <c r="U303" s="51" t="s">
        <v>195</v>
      </c>
      <c r="V303" s="51">
        <f t="shared" si="29"/>
        <v>0</v>
      </c>
      <c r="W303" s="51" t="s">
        <v>233</v>
      </c>
      <c r="X303" s="96" t="s">
        <v>334</v>
      </c>
      <c r="Y303" s="51" t="s">
        <v>301</v>
      </c>
      <c r="Z303" s="98" t="s">
        <v>335</v>
      </c>
      <c r="AA303" s="51"/>
      <c r="AB303" s="96" t="s">
        <v>334</v>
      </c>
      <c r="AC303" s="97"/>
      <c r="AD303" s="7" t="str">
        <f t="shared" si="31"/>
        <v/>
      </c>
    </row>
    <row r="304" spans="1:30" hidden="1" x14ac:dyDescent="0.3">
      <c r="A304" s="38">
        <f t="shared" si="30"/>
        <v>294</v>
      </c>
      <c r="B304" s="39">
        <v>90020000</v>
      </c>
      <c r="C304" s="40">
        <v>0</v>
      </c>
      <c r="D304" s="40">
        <v>2.5999999999999999E-2</v>
      </c>
      <c r="E304" s="41">
        <v>2.5999999999999999E-2</v>
      </c>
      <c r="F304" s="40" t="s">
        <v>26</v>
      </c>
      <c r="G304" s="42" t="s">
        <v>27</v>
      </c>
      <c r="H304" s="42"/>
      <c r="I304" s="40">
        <v>5</v>
      </c>
      <c r="J304" s="40" t="s">
        <v>239</v>
      </c>
      <c r="K304" s="43">
        <f t="shared" si="25"/>
        <v>1</v>
      </c>
      <c r="L304" s="43" t="s">
        <v>31</v>
      </c>
      <c r="M304" s="43">
        <f t="shared" si="26"/>
        <v>1</v>
      </c>
      <c r="N304" s="43" t="s">
        <v>31</v>
      </c>
      <c r="O304" s="43">
        <f t="shared" si="27"/>
        <v>1</v>
      </c>
      <c r="P304" s="43" t="s">
        <v>195</v>
      </c>
      <c r="Q304" s="43" t="s">
        <v>31</v>
      </c>
      <c r="R304" s="43">
        <f t="shared" si="28"/>
        <v>1</v>
      </c>
      <c r="S304" s="43" t="s">
        <v>31</v>
      </c>
      <c r="T304" s="44">
        <v>44424</v>
      </c>
      <c r="U304" s="43" t="s">
        <v>233</v>
      </c>
      <c r="V304" s="43">
        <f t="shared" si="29"/>
        <v>1</v>
      </c>
      <c r="W304" s="43" t="s">
        <v>233</v>
      </c>
      <c r="X304" s="94"/>
      <c r="Y304" s="43"/>
      <c r="Z304" s="43"/>
      <c r="AA304" s="43"/>
      <c r="AB304" s="94"/>
      <c r="AC304" s="18"/>
      <c r="AD304" s="7" t="str">
        <f t="shared" si="31"/>
        <v/>
      </c>
    </row>
    <row r="305" spans="1:30" hidden="1" x14ac:dyDescent="0.3">
      <c r="A305" s="38">
        <f t="shared" si="30"/>
        <v>295</v>
      </c>
      <c r="B305" s="39" t="s">
        <v>336</v>
      </c>
      <c r="C305" s="40">
        <v>2.3079999999999998</v>
      </c>
      <c r="D305" s="40">
        <v>2.484</v>
      </c>
      <c r="E305" s="41">
        <v>0.17600000000000016</v>
      </c>
      <c r="F305" s="40" t="s">
        <v>26</v>
      </c>
      <c r="G305" s="42" t="s">
        <v>27</v>
      </c>
      <c r="H305" s="42"/>
      <c r="I305" s="40">
        <v>8</v>
      </c>
      <c r="J305" s="40" t="s">
        <v>236</v>
      </c>
      <c r="K305" s="43">
        <f t="shared" si="25"/>
        <v>1</v>
      </c>
      <c r="L305" s="43" t="s">
        <v>31</v>
      </c>
      <c r="M305" s="43">
        <f t="shared" si="26"/>
        <v>1</v>
      </c>
      <c r="N305" s="43" t="s">
        <v>31</v>
      </c>
      <c r="O305" s="43">
        <f t="shared" si="27"/>
        <v>1</v>
      </c>
      <c r="P305" s="43" t="s">
        <v>195</v>
      </c>
      <c r="Q305" s="43" t="s">
        <v>31</v>
      </c>
      <c r="R305" s="43">
        <f t="shared" si="28"/>
        <v>1</v>
      </c>
      <c r="S305" s="43" t="s">
        <v>31</v>
      </c>
      <c r="T305" s="44">
        <v>44424</v>
      </c>
      <c r="U305" s="43" t="s">
        <v>233</v>
      </c>
      <c r="V305" s="43">
        <f t="shared" si="29"/>
        <v>1</v>
      </c>
      <c r="W305" s="43" t="s">
        <v>31</v>
      </c>
      <c r="X305" s="94"/>
      <c r="Y305" s="43"/>
      <c r="Z305" s="43"/>
      <c r="AA305" s="43"/>
      <c r="AB305" s="94"/>
      <c r="AC305" s="18"/>
      <c r="AD305" s="7" t="str">
        <f t="shared" si="31"/>
        <v/>
      </c>
    </row>
    <row r="306" spans="1:30" hidden="1" x14ac:dyDescent="0.3">
      <c r="A306" s="38">
        <f t="shared" si="30"/>
        <v>296</v>
      </c>
      <c r="B306" s="39" t="s">
        <v>336</v>
      </c>
      <c r="C306" s="40">
        <v>3.8079999999999998</v>
      </c>
      <c r="D306" s="40">
        <v>4.585</v>
      </c>
      <c r="E306" s="41">
        <v>0.77700000000000014</v>
      </c>
      <c r="F306" s="40" t="s">
        <v>26</v>
      </c>
      <c r="G306" s="42" t="s">
        <v>27</v>
      </c>
      <c r="H306" s="42"/>
      <c r="I306" s="40">
        <v>8</v>
      </c>
      <c r="J306" s="40" t="s">
        <v>236</v>
      </c>
      <c r="K306" s="43">
        <f t="shared" si="25"/>
        <v>1</v>
      </c>
      <c r="L306" s="43" t="s">
        <v>31</v>
      </c>
      <c r="M306" s="43">
        <f t="shared" si="26"/>
        <v>1</v>
      </c>
      <c r="N306" s="43" t="s">
        <v>31</v>
      </c>
      <c r="O306" s="43">
        <f t="shared" si="27"/>
        <v>1</v>
      </c>
      <c r="P306" s="43" t="s">
        <v>195</v>
      </c>
      <c r="Q306" s="43" t="s">
        <v>31</v>
      </c>
      <c r="R306" s="43">
        <f t="shared" si="28"/>
        <v>1</v>
      </c>
      <c r="S306" s="43" t="s">
        <v>31</v>
      </c>
      <c r="T306" s="44">
        <v>44424</v>
      </c>
      <c r="U306" s="43" t="s">
        <v>233</v>
      </c>
      <c r="V306" s="43">
        <f t="shared" si="29"/>
        <v>1</v>
      </c>
      <c r="W306" s="43" t="s">
        <v>31</v>
      </c>
      <c r="X306" s="94"/>
      <c r="Y306" s="43"/>
      <c r="Z306" s="43"/>
      <c r="AA306" s="43"/>
      <c r="AB306" s="94"/>
      <c r="AC306" s="18"/>
      <c r="AD306" s="7" t="str">
        <f t="shared" si="31"/>
        <v/>
      </c>
    </row>
    <row r="307" spans="1:30" hidden="1" x14ac:dyDescent="0.3">
      <c r="A307" s="38">
        <f t="shared" si="30"/>
        <v>297</v>
      </c>
      <c r="B307" s="39" t="s">
        <v>336</v>
      </c>
      <c r="C307" s="40">
        <v>4.6639999999999997</v>
      </c>
      <c r="D307" s="40">
        <v>4.72</v>
      </c>
      <c r="E307" s="41">
        <v>5.600000000000005E-2</v>
      </c>
      <c r="F307" s="40" t="s">
        <v>26</v>
      </c>
      <c r="G307" s="42" t="s">
        <v>27</v>
      </c>
      <c r="H307" s="42"/>
      <c r="I307" s="40">
        <v>9</v>
      </c>
      <c r="J307" s="40" t="s">
        <v>236</v>
      </c>
      <c r="K307" s="43">
        <f t="shared" si="25"/>
        <v>1</v>
      </c>
      <c r="L307" s="43" t="s">
        <v>31</v>
      </c>
      <c r="M307" s="43">
        <f t="shared" si="26"/>
        <v>1</v>
      </c>
      <c r="N307" s="43" t="s">
        <v>233</v>
      </c>
      <c r="O307" s="43">
        <f t="shared" si="27"/>
        <v>1</v>
      </c>
      <c r="P307" s="43" t="s">
        <v>195</v>
      </c>
      <c r="Q307" s="43" t="s">
        <v>31</v>
      </c>
      <c r="R307" s="43">
        <f t="shared" si="28"/>
        <v>1</v>
      </c>
      <c r="S307" s="43" t="s">
        <v>31</v>
      </c>
      <c r="T307" s="44">
        <v>44424</v>
      </c>
      <c r="U307" s="43" t="s">
        <v>233</v>
      </c>
      <c r="V307" s="43">
        <f t="shared" si="29"/>
        <v>1</v>
      </c>
      <c r="W307" s="43" t="s">
        <v>31</v>
      </c>
      <c r="X307" s="94"/>
      <c r="Y307" s="43"/>
      <c r="Z307" s="43"/>
      <c r="AA307" s="43"/>
      <c r="AB307" s="94"/>
      <c r="AC307" s="18"/>
      <c r="AD307" s="7" t="str">
        <f t="shared" si="31"/>
        <v/>
      </c>
    </row>
    <row r="308" spans="1:30" hidden="1" x14ac:dyDescent="0.3">
      <c r="A308" s="38">
        <f t="shared" si="30"/>
        <v>298</v>
      </c>
      <c r="B308" s="39" t="s">
        <v>336</v>
      </c>
      <c r="C308" s="40">
        <v>5.2510000000000003</v>
      </c>
      <c r="D308" s="40">
        <v>5.3330000000000002</v>
      </c>
      <c r="E308" s="41">
        <v>8.1999999999999851E-2</v>
      </c>
      <c r="F308" s="40" t="s">
        <v>26</v>
      </c>
      <c r="G308" s="42" t="s">
        <v>27</v>
      </c>
      <c r="H308" s="42"/>
      <c r="I308" s="40">
        <v>9</v>
      </c>
      <c r="J308" s="40" t="s">
        <v>236</v>
      </c>
      <c r="K308" s="43">
        <f t="shared" si="25"/>
        <v>1</v>
      </c>
      <c r="L308" s="43" t="s">
        <v>31</v>
      </c>
      <c r="M308" s="43">
        <f t="shared" si="26"/>
        <v>1</v>
      </c>
      <c r="N308" s="43" t="s">
        <v>233</v>
      </c>
      <c r="O308" s="43">
        <f t="shared" si="27"/>
        <v>1</v>
      </c>
      <c r="P308" s="43" t="s">
        <v>195</v>
      </c>
      <c r="Q308" s="43" t="s">
        <v>31</v>
      </c>
      <c r="R308" s="43">
        <f t="shared" si="28"/>
        <v>1</v>
      </c>
      <c r="S308" s="43" t="s">
        <v>31</v>
      </c>
      <c r="T308" s="44">
        <v>44424</v>
      </c>
      <c r="U308" s="43" t="s">
        <v>233</v>
      </c>
      <c r="V308" s="43">
        <f t="shared" si="29"/>
        <v>1</v>
      </c>
      <c r="W308" s="43" t="s">
        <v>31</v>
      </c>
      <c r="X308" s="94"/>
      <c r="Y308" s="43"/>
      <c r="Z308" s="43"/>
      <c r="AA308" s="43"/>
      <c r="AB308" s="94"/>
      <c r="AC308" s="18"/>
      <c r="AD308" s="7" t="str">
        <f t="shared" si="31"/>
        <v/>
      </c>
    </row>
    <row r="309" spans="1:30" hidden="1" x14ac:dyDescent="0.3">
      <c r="A309" s="38">
        <f t="shared" si="30"/>
        <v>299</v>
      </c>
      <c r="B309" s="39" t="s">
        <v>336</v>
      </c>
      <c r="C309" s="40">
        <v>5.7460000000000004</v>
      </c>
      <c r="D309" s="40">
        <v>5.8040000000000003</v>
      </c>
      <c r="E309" s="41">
        <v>5.7999999999999829E-2</v>
      </c>
      <c r="F309" s="40" t="s">
        <v>32</v>
      </c>
      <c r="G309" s="40">
        <v>6</v>
      </c>
      <c r="H309" s="40" t="s">
        <v>236</v>
      </c>
      <c r="I309" s="42" t="s">
        <v>27</v>
      </c>
      <c r="J309" s="42"/>
      <c r="K309" s="43">
        <f t="shared" si="25"/>
        <v>1</v>
      </c>
      <c r="L309" s="43" t="s">
        <v>31</v>
      </c>
      <c r="M309" s="43">
        <f t="shared" si="26"/>
        <v>1</v>
      </c>
      <c r="N309" s="43" t="s">
        <v>31</v>
      </c>
      <c r="O309" s="43">
        <f t="shared" si="27"/>
        <v>1</v>
      </c>
      <c r="P309" s="43" t="s">
        <v>195</v>
      </c>
      <c r="Q309" s="43" t="s">
        <v>31</v>
      </c>
      <c r="R309" s="43">
        <f t="shared" si="28"/>
        <v>1</v>
      </c>
      <c r="S309" s="43" t="s">
        <v>31</v>
      </c>
      <c r="T309" s="44">
        <v>44424</v>
      </c>
      <c r="U309" s="43" t="s">
        <v>233</v>
      </c>
      <c r="V309" s="43">
        <f t="shared" si="29"/>
        <v>1</v>
      </c>
      <c r="W309" s="43" t="s">
        <v>31</v>
      </c>
      <c r="X309" s="94"/>
      <c r="Y309" s="43"/>
      <c r="Z309" s="43"/>
      <c r="AA309" s="43"/>
      <c r="AB309" s="94"/>
      <c r="AC309" s="18"/>
      <c r="AD309" s="7" t="str">
        <f t="shared" si="31"/>
        <v/>
      </c>
    </row>
    <row r="310" spans="1:30" hidden="1" x14ac:dyDescent="0.3">
      <c r="A310" s="38">
        <f t="shared" si="30"/>
        <v>300</v>
      </c>
      <c r="B310" s="39" t="s">
        <v>336</v>
      </c>
      <c r="C310" s="40">
        <v>7.883</v>
      </c>
      <c r="D310" s="40">
        <v>8.0069999999999997</v>
      </c>
      <c r="E310" s="41">
        <v>0.12399999999999967</v>
      </c>
      <c r="F310" s="40" t="s">
        <v>26</v>
      </c>
      <c r="G310" s="42" t="s">
        <v>27</v>
      </c>
      <c r="H310" s="42"/>
      <c r="I310" s="40">
        <v>8</v>
      </c>
      <c r="J310" s="40" t="s">
        <v>236</v>
      </c>
      <c r="K310" s="43">
        <f t="shared" si="25"/>
        <v>1</v>
      </c>
      <c r="L310" s="43" t="s">
        <v>31</v>
      </c>
      <c r="M310" s="43">
        <f t="shared" si="26"/>
        <v>1</v>
      </c>
      <c r="N310" s="43" t="s">
        <v>31</v>
      </c>
      <c r="O310" s="43">
        <f t="shared" si="27"/>
        <v>1</v>
      </c>
      <c r="P310" s="43" t="s">
        <v>195</v>
      </c>
      <c r="Q310" s="43" t="s">
        <v>31</v>
      </c>
      <c r="R310" s="43">
        <f t="shared" si="28"/>
        <v>1</v>
      </c>
      <c r="S310" s="43" t="s">
        <v>31</v>
      </c>
      <c r="T310" s="44">
        <v>44424</v>
      </c>
      <c r="U310" s="43" t="s">
        <v>233</v>
      </c>
      <c r="V310" s="43">
        <f t="shared" si="29"/>
        <v>1</v>
      </c>
      <c r="W310" s="43" t="s">
        <v>31</v>
      </c>
      <c r="X310" s="94"/>
      <c r="Y310" s="43"/>
      <c r="Z310" s="43"/>
      <c r="AA310" s="43"/>
      <c r="AB310" s="94"/>
      <c r="AC310" s="18"/>
      <c r="AD310" s="7" t="str">
        <f t="shared" si="31"/>
        <v/>
      </c>
    </row>
    <row r="311" spans="1:30" hidden="1" x14ac:dyDescent="0.3">
      <c r="A311" s="38">
        <f t="shared" si="30"/>
        <v>301</v>
      </c>
      <c r="B311" s="39" t="s">
        <v>336</v>
      </c>
      <c r="C311" s="40">
        <v>10.114000000000001</v>
      </c>
      <c r="D311" s="40">
        <v>10.247999999999999</v>
      </c>
      <c r="E311" s="41">
        <v>0.13399999999999856</v>
      </c>
      <c r="F311" s="40" t="s">
        <v>26</v>
      </c>
      <c r="G311" s="42" t="s">
        <v>27</v>
      </c>
      <c r="H311" s="42"/>
      <c r="I311" s="40">
        <v>8</v>
      </c>
      <c r="J311" s="40" t="s">
        <v>236</v>
      </c>
      <c r="K311" s="43">
        <f t="shared" si="25"/>
        <v>1</v>
      </c>
      <c r="L311" s="43" t="s">
        <v>31</v>
      </c>
      <c r="M311" s="43">
        <f t="shared" si="26"/>
        <v>1</v>
      </c>
      <c r="N311" s="43" t="s">
        <v>31</v>
      </c>
      <c r="O311" s="43">
        <f t="shared" si="27"/>
        <v>1</v>
      </c>
      <c r="P311" s="43" t="s">
        <v>195</v>
      </c>
      <c r="Q311" s="43" t="s">
        <v>31</v>
      </c>
      <c r="R311" s="43">
        <f t="shared" si="28"/>
        <v>1</v>
      </c>
      <c r="S311" s="43" t="s">
        <v>31</v>
      </c>
      <c r="T311" s="44">
        <v>44424</v>
      </c>
      <c r="U311" s="43" t="s">
        <v>233</v>
      </c>
      <c r="V311" s="43">
        <f t="shared" si="29"/>
        <v>1</v>
      </c>
      <c r="W311" s="43" t="s">
        <v>31</v>
      </c>
      <c r="X311" s="94"/>
      <c r="Y311" s="43"/>
      <c r="Z311" s="43"/>
      <c r="AA311" s="43"/>
      <c r="AB311" s="94"/>
      <c r="AC311" s="18"/>
      <c r="AD311" s="7" t="str">
        <f t="shared" si="31"/>
        <v/>
      </c>
    </row>
    <row r="312" spans="1:30" hidden="1" x14ac:dyDescent="0.3">
      <c r="A312" s="38">
        <f t="shared" si="30"/>
        <v>302</v>
      </c>
      <c r="B312" s="39" t="s">
        <v>336</v>
      </c>
      <c r="C312" s="40">
        <v>11.164</v>
      </c>
      <c r="D312" s="40">
        <v>11.246</v>
      </c>
      <c r="E312" s="41">
        <v>8.2000000000000739E-2</v>
      </c>
      <c r="F312" s="40" t="s">
        <v>26</v>
      </c>
      <c r="G312" s="42" t="s">
        <v>27</v>
      </c>
      <c r="H312" s="42"/>
      <c r="I312" s="40">
        <v>8</v>
      </c>
      <c r="J312" s="40" t="s">
        <v>236</v>
      </c>
      <c r="K312" s="43">
        <f t="shared" si="25"/>
        <v>1</v>
      </c>
      <c r="L312" s="43" t="s">
        <v>31</v>
      </c>
      <c r="M312" s="43">
        <f t="shared" si="26"/>
        <v>1</v>
      </c>
      <c r="N312" s="43" t="s">
        <v>31</v>
      </c>
      <c r="O312" s="43">
        <f t="shared" si="27"/>
        <v>1</v>
      </c>
      <c r="P312" s="43" t="s">
        <v>195</v>
      </c>
      <c r="Q312" s="43" t="s">
        <v>31</v>
      </c>
      <c r="R312" s="43">
        <f t="shared" si="28"/>
        <v>1</v>
      </c>
      <c r="S312" s="43" t="s">
        <v>31</v>
      </c>
      <c r="T312" s="44">
        <v>44424</v>
      </c>
      <c r="U312" s="43" t="s">
        <v>233</v>
      </c>
      <c r="V312" s="43">
        <f t="shared" si="29"/>
        <v>1</v>
      </c>
      <c r="W312" s="43" t="s">
        <v>31</v>
      </c>
      <c r="X312" s="94"/>
      <c r="Y312" s="43"/>
      <c r="Z312" s="43"/>
      <c r="AA312" s="43"/>
      <c r="AB312" s="94"/>
      <c r="AC312" s="18"/>
      <c r="AD312" s="7" t="str">
        <f t="shared" si="31"/>
        <v/>
      </c>
    </row>
    <row r="313" spans="1:30" hidden="1" x14ac:dyDescent="0.3">
      <c r="A313" s="38">
        <f t="shared" si="30"/>
        <v>303</v>
      </c>
      <c r="B313" s="39" t="s">
        <v>336</v>
      </c>
      <c r="C313" s="40">
        <v>12.252000000000001</v>
      </c>
      <c r="D313" s="40">
        <v>12.361000000000001</v>
      </c>
      <c r="E313" s="41">
        <v>0.10899999999999999</v>
      </c>
      <c r="F313" s="40" t="s">
        <v>32</v>
      </c>
      <c r="G313" s="40">
        <v>8</v>
      </c>
      <c r="H313" s="40" t="s">
        <v>236</v>
      </c>
      <c r="I313" s="42" t="s">
        <v>27</v>
      </c>
      <c r="J313" s="42"/>
      <c r="K313" s="43">
        <f t="shared" si="25"/>
        <v>1</v>
      </c>
      <c r="L313" s="43" t="s">
        <v>31</v>
      </c>
      <c r="M313" s="43">
        <f t="shared" si="26"/>
        <v>1</v>
      </c>
      <c r="N313" s="43" t="s">
        <v>31</v>
      </c>
      <c r="O313" s="43">
        <f t="shared" si="27"/>
        <v>1</v>
      </c>
      <c r="P313" s="43" t="s">
        <v>195</v>
      </c>
      <c r="Q313" s="43" t="s">
        <v>31</v>
      </c>
      <c r="R313" s="43">
        <f t="shared" si="28"/>
        <v>1</v>
      </c>
      <c r="S313" s="43" t="s">
        <v>31</v>
      </c>
      <c r="T313" s="44">
        <v>44424</v>
      </c>
      <c r="U313" s="43" t="s">
        <v>233</v>
      </c>
      <c r="V313" s="43">
        <f t="shared" si="29"/>
        <v>1</v>
      </c>
      <c r="W313" s="43" t="s">
        <v>31</v>
      </c>
      <c r="X313" s="94"/>
      <c r="Y313" s="43"/>
      <c r="Z313" s="43"/>
      <c r="AA313" s="43"/>
      <c r="AB313" s="94"/>
      <c r="AC313" s="18"/>
      <c r="AD313" s="7" t="str">
        <f t="shared" si="31"/>
        <v/>
      </c>
    </row>
    <row r="314" spans="1:30" hidden="1" x14ac:dyDescent="0.3">
      <c r="A314" s="38">
        <f t="shared" si="30"/>
        <v>304</v>
      </c>
      <c r="B314" s="39" t="s">
        <v>336</v>
      </c>
      <c r="C314" s="40">
        <v>20.425999999999998</v>
      </c>
      <c r="D314" s="40">
        <v>20.504999999999999</v>
      </c>
      <c r="E314" s="41">
        <v>7.9000000000000625E-2</v>
      </c>
      <c r="F314" s="40" t="s">
        <v>26</v>
      </c>
      <c r="G314" s="42" t="s">
        <v>27</v>
      </c>
      <c r="H314" s="42"/>
      <c r="I314" s="40">
        <v>6</v>
      </c>
      <c r="J314" s="40" t="s">
        <v>236</v>
      </c>
      <c r="K314" s="43">
        <f t="shared" si="25"/>
        <v>1</v>
      </c>
      <c r="L314" s="43" t="s">
        <v>31</v>
      </c>
      <c r="M314" s="43">
        <f t="shared" si="26"/>
        <v>1</v>
      </c>
      <c r="N314" s="43" t="s">
        <v>31</v>
      </c>
      <c r="O314" s="43">
        <f t="shared" si="27"/>
        <v>1</v>
      </c>
      <c r="P314" s="43" t="s">
        <v>195</v>
      </c>
      <c r="Q314" s="43" t="s">
        <v>31</v>
      </c>
      <c r="R314" s="43">
        <f t="shared" si="28"/>
        <v>1</v>
      </c>
      <c r="S314" s="43" t="s">
        <v>31</v>
      </c>
      <c r="T314" s="44">
        <v>44424</v>
      </c>
      <c r="U314" s="43" t="s">
        <v>233</v>
      </c>
      <c r="V314" s="43">
        <f t="shared" si="29"/>
        <v>1</v>
      </c>
      <c r="W314" s="43" t="s">
        <v>31</v>
      </c>
      <c r="X314" s="94"/>
      <c r="Y314" s="43"/>
      <c r="Z314" s="43"/>
      <c r="AA314" s="43"/>
      <c r="AB314" s="94"/>
      <c r="AC314" s="18"/>
      <c r="AD314" s="7" t="str">
        <f t="shared" si="31"/>
        <v/>
      </c>
    </row>
    <row r="315" spans="1:30" hidden="1" x14ac:dyDescent="0.3">
      <c r="A315" s="38">
        <f t="shared" si="30"/>
        <v>305</v>
      </c>
      <c r="B315" s="39" t="s">
        <v>336</v>
      </c>
      <c r="C315" s="40">
        <v>25.405000000000001</v>
      </c>
      <c r="D315" s="40">
        <v>25.507999999999999</v>
      </c>
      <c r="E315" s="41">
        <v>0.10299999999999798</v>
      </c>
      <c r="F315" s="40" t="s">
        <v>32</v>
      </c>
      <c r="G315" s="40">
        <v>8</v>
      </c>
      <c r="H315" s="40" t="s">
        <v>236</v>
      </c>
      <c r="I315" s="42" t="s">
        <v>27</v>
      </c>
      <c r="J315" s="42"/>
      <c r="K315" s="43">
        <f t="shared" si="25"/>
        <v>1</v>
      </c>
      <c r="L315" s="43" t="s">
        <v>31</v>
      </c>
      <c r="M315" s="43">
        <f t="shared" si="26"/>
        <v>1</v>
      </c>
      <c r="N315" s="43" t="s">
        <v>31</v>
      </c>
      <c r="O315" s="43">
        <f t="shared" si="27"/>
        <v>1</v>
      </c>
      <c r="P315" s="43" t="s">
        <v>195</v>
      </c>
      <c r="Q315" s="43" t="s">
        <v>31</v>
      </c>
      <c r="R315" s="43">
        <f t="shared" si="28"/>
        <v>1</v>
      </c>
      <c r="S315" s="43" t="s">
        <v>31</v>
      </c>
      <c r="T315" s="44">
        <v>44424</v>
      </c>
      <c r="U315" s="43" t="s">
        <v>233</v>
      </c>
      <c r="V315" s="43">
        <f t="shared" si="29"/>
        <v>1</v>
      </c>
      <c r="W315" s="43" t="s">
        <v>31</v>
      </c>
      <c r="X315" s="94"/>
      <c r="Y315" s="43"/>
      <c r="Z315" s="43"/>
      <c r="AA315" s="43"/>
      <c r="AB315" s="94"/>
      <c r="AC315" s="18"/>
      <c r="AD315" s="7" t="str">
        <f t="shared" si="31"/>
        <v/>
      </c>
    </row>
    <row r="316" spans="1:30" ht="28.8" x14ac:dyDescent="0.3">
      <c r="A316" s="38">
        <f t="shared" si="30"/>
        <v>306</v>
      </c>
      <c r="B316" s="55">
        <v>90060000</v>
      </c>
      <c r="C316" s="49">
        <v>0.53900000000000003</v>
      </c>
      <c r="D316" s="49">
        <v>0.627</v>
      </c>
      <c r="E316" s="50">
        <v>8.7999999999999967E-2</v>
      </c>
      <c r="F316" s="49" t="s">
        <v>32</v>
      </c>
      <c r="G316" s="49">
        <v>6</v>
      </c>
      <c r="H316" s="49" t="s">
        <v>236</v>
      </c>
      <c r="I316" s="42" t="s">
        <v>27</v>
      </c>
      <c r="J316" s="42"/>
      <c r="K316" s="51">
        <f t="shared" si="25"/>
        <v>1</v>
      </c>
      <c r="L316" s="51" t="s">
        <v>31</v>
      </c>
      <c r="M316" s="51">
        <f t="shared" si="26"/>
        <v>1</v>
      </c>
      <c r="N316" s="51" t="s">
        <v>195</v>
      </c>
      <c r="O316" s="51">
        <f t="shared" si="27"/>
        <v>0</v>
      </c>
      <c r="P316" s="51" t="s">
        <v>195</v>
      </c>
      <c r="Q316" s="51" t="s">
        <v>31</v>
      </c>
      <c r="R316" s="51">
        <f t="shared" si="28"/>
        <v>1</v>
      </c>
      <c r="S316" s="51" t="s">
        <v>31</v>
      </c>
      <c r="T316" s="52">
        <v>44424</v>
      </c>
      <c r="U316" s="51" t="s">
        <v>195</v>
      </c>
      <c r="V316" s="51">
        <f t="shared" si="29"/>
        <v>0</v>
      </c>
      <c r="W316" s="51" t="s">
        <v>31</v>
      </c>
      <c r="X316" s="96" t="s">
        <v>337</v>
      </c>
      <c r="Y316" s="51" t="s">
        <v>301</v>
      </c>
      <c r="Z316" s="61" t="s">
        <v>132</v>
      </c>
      <c r="AA316" s="51"/>
      <c r="AB316" s="96" t="s">
        <v>337</v>
      </c>
      <c r="AC316" s="97"/>
      <c r="AD316" s="7" t="str">
        <f t="shared" si="31"/>
        <v/>
      </c>
    </row>
    <row r="317" spans="1:30" hidden="1" x14ac:dyDescent="0.3">
      <c r="A317" s="38">
        <f t="shared" si="30"/>
        <v>307</v>
      </c>
      <c r="B317" s="55" t="s">
        <v>338</v>
      </c>
      <c r="C317" s="49">
        <v>2.7469999999999999</v>
      </c>
      <c r="D317" s="49">
        <v>3.4380000000000002</v>
      </c>
      <c r="E317" s="50">
        <v>0.69100000000000028</v>
      </c>
      <c r="F317" s="49" t="s">
        <v>32</v>
      </c>
      <c r="G317" s="49">
        <v>7</v>
      </c>
      <c r="H317" s="49" t="s">
        <v>236</v>
      </c>
      <c r="I317" s="42" t="s">
        <v>27</v>
      </c>
      <c r="J317" s="42"/>
      <c r="K317" s="51">
        <f t="shared" si="25"/>
        <v>1</v>
      </c>
      <c r="L317" s="51" t="s">
        <v>31</v>
      </c>
      <c r="M317" s="51">
        <f t="shared" si="26"/>
        <v>1</v>
      </c>
      <c r="N317" s="51" t="s">
        <v>31</v>
      </c>
      <c r="O317" s="51">
        <f t="shared" si="27"/>
        <v>1</v>
      </c>
      <c r="P317" s="51" t="s">
        <v>195</v>
      </c>
      <c r="Q317" s="51" t="s">
        <v>31</v>
      </c>
      <c r="R317" s="51">
        <f t="shared" si="28"/>
        <v>1</v>
      </c>
      <c r="S317" s="51" t="s">
        <v>31</v>
      </c>
      <c r="T317" s="52">
        <v>44424</v>
      </c>
      <c r="U317" s="51" t="s">
        <v>233</v>
      </c>
      <c r="V317" s="51">
        <f t="shared" si="29"/>
        <v>1</v>
      </c>
      <c r="W317" s="51" t="s">
        <v>31</v>
      </c>
      <c r="X317" s="96"/>
      <c r="Y317" s="51"/>
      <c r="Z317" s="51"/>
      <c r="AA317" s="51"/>
      <c r="AB317" s="96"/>
      <c r="AC317" s="97"/>
      <c r="AD317" s="7" t="str">
        <f t="shared" si="31"/>
        <v/>
      </c>
    </row>
    <row r="318" spans="1:30" hidden="1" x14ac:dyDescent="0.3">
      <c r="A318" s="38">
        <f t="shared" si="30"/>
        <v>308</v>
      </c>
      <c r="B318" s="55" t="s">
        <v>338</v>
      </c>
      <c r="C318" s="49">
        <v>4.57</v>
      </c>
      <c r="D318" s="49">
        <v>4.7370000000000001</v>
      </c>
      <c r="E318" s="50">
        <v>0.16699999999999982</v>
      </c>
      <c r="F318" s="49" t="s">
        <v>26</v>
      </c>
      <c r="G318" s="42" t="s">
        <v>27</v>
      </c>
      <c r="H318" s="42"/>
      <c r="I318" s="49">
        <v>6</v>
      </c>
      <c r="J318" s="49" t="s">
        <v>236</v>
      </c>
      <c r="K318" s="51">
        <f t="shared" si="25"/>
        <v>1</v>
      </c>
      <c r="L318" s="51" t="s">
        <v>31</v>
      </c>
      <c r="M318" s="51">
        <f t="shared" si="26"/>
        <v>1</v>
      </c>
      <c r="N318" s="51" t="s">
        <v>31</v>
      </c>
      <c r="O318" s="51">
        <f t="shared" si="27"/>
        <v>1</v>
      </c>
      <c r="P318" s="51" t="s">
        <v>195</v>
      </c>
      <c r="Q318" s="51" t="s">
        <v>31</v>
      </c>
      <c r="R318" s="51">
        <f t="shared" si="28"/>
        <v>1</v>
      </c>
      <c r="S318" s="51" t="s">
        <v>31</v>
      </c>
      <c r="T318" s="52">
        <v>44424</v>
      </c>
      <c r="U318" s="51" t="s">
        <v>233</v>
      </c>
      <c r="V318" s="51">
        <f t="shared" si="29"/>
        <v>1</v>
      </c>
      <c r="W318" s="51" t="s">
        <v>31</v>
      </c>
      <c r="X318" s="96"/>
      <c r="Y318" s="51"/>
      <c r="Z318" s="51"/>
      <c r="AA318" s="51"/>
      <c r="AB318" s="96"/>
      <c r="AC318" s="97"/>
      <c r="AD318" s="7" t="str">
        <f t="shared" si="31"/>
        <v/>
      </c>
    </row>
    <row r="319" spans="1:30" hidden="1" x14ac:dyDescent="0.3">
      <c r="A319" s="38">
        <f t="shared" si="30"/>
        <v>309</v>
      </c>
      <c r="B319" s="55" t="s">
        <v>338</v>
      </c>
      <c r="C319" s="49">
        <v>4.7370000000000001</v>
      </c>
      <c r="D319" s="49">
        <v>5.258</v>
      </c>
      <c r="E319" s="50">
        <v>0.52099999999999991</v>
      </c>
      <c r="F319" s="49" t="s">
        <v>26</v>
      </c>
      <c r="G319" s="42" t="s">
        <v>27</v>
      </c>
      <c r="H319" s="42"/>
      <c r="I319" s="49">
        <v>8</v>
      </c>
      <c r="J319" s="49" t="s">
        <v>236</v>
      </c>
      <c r="K319" s="51">
        <f t="shared" si="25"/>
        <v>1</v>
      </c>
      <c r="L319" s="51" t="s">
        <v>31</v>
      </c>
      <c r="M319" s="51">
        <f t="shared" si="26"/>
        <v>1</v>
      </c>
      <c r="N319" s="51" t="s">
        <v>31</v>
      </c>
      <c r="O319" s="51">
        <f t="shared" si="27"/>
        <v>1</v>
      </c>
      <c r="P319" s="51" t="s">
        <v>195</v>
      </c>
      <c r="Q319" s="51" t="s">
        <v>31</v>
      </c>
      <c r="R319" s="51">
        <f t="shared" si="28"/>
        <v>1</v>
      </c>
      <c r="S319" s="51" t="s">
        <v>31</v>
      </c>
      <c r="T319" s="52">
        <v>44424</v>
      </c>
      <c r="U319" s="51" t="s">
        <v>233</v>
      </c>
      <c r="V319" s="51">
        <f t="shared" si="29"/>
        <v>1</v>
      </c>
      <c r="W319" s="51" t="s">
        <v>31</v>
      </c>
      <c r="X319" s="96"/>
      <c r="Y319" s="51"/>
      <c r="Z319" s="51"/>
      <c r="AA319" s="51"/>
      <c r="AB319" s="96"/>
      <c r="AC319" s="97"/>
      <c r="AD319" s="7" t="str">
        <f t="shared" si="31"/>
        <v/>
      </c>
    </row>
    <row r="320" spans="1:30" hidden="1" x14ac:dyDescent="0.3">
      <c r="A320" s="38">
        <f t="shared" si="30"/>
        <v>310</v>
      </c>
      <c r="B320" s="55" t="s">
        <v>338</v>
      </c>
      <c r="C320" s="49">
        <v>5.61</v>
      </c>
      <c r="D320" s="49">
        <v>5.8979999999999997</v>
      </c>
      <c r="E320" s="50">
        <v>0.28799999999999937</v>
      </c>
      <c r="F320" s="49" t="s">
        <v>32</v>
      </c>
      <c r="G320" s="49">
        <v>7</v>
      </c>
      <c r="H320" s="49" t="s">
        <v>236</v>
      </c>
      <c r="I320" s="42" t="s">
        <v>27</v>
      </c>
      <c r="J320" s="42"/>
      <c r="K320" s="51">
        <f t="shared" si="25"/>
        <v>1</v>
      </c>
      <c r="L320" s="51" t="s">
        <v>31</v>
      </c>
      <c r="M320" s="51">
        <f t="shared" si="26"/>
        <v>1</v>
      </c>
      <c r="N320" s="51" t="s">
        <v>31</v>
      </c>
      <c r="O320" s="51">
        <f t="shared" si="27"/>
        <v>1</v>
      </c>
      <c r="P320" s="51" t="s">
        <v>195</v>
      </c>
      <c r="Q320" s="51" t="s">
        <v>31</v>
      </c>
      <c r="R320" s="51">
        <f t="shared" si="28"/>
        <v>1</v>
      </c>
      <c r="S320" s="51" t="s">
        <v>31</v>
      </c>
      <c r="T320" s="52">
        <v>44424</v>
      </c>
      <c r="U320" s="51" t="s">
        <v>233</v>
      </c>
      <c r="V320" s="51">
        <f t="shared" si="29"/>
        <v>1</v>
      </c>
      <c r="W320" s="51" t="s">
        <v>31</v>
      </c>
      <c r="X320" s="96"/>
      <c r="Y320" s="51"/>
      <c r="Z320" s="51"/>
      <c r="AA320" s="51"/>
      <c r="AB320" s="96"/>
      <c r="AC320" s="97"/>
      <c r="AD320" s="7" t="str">
        <f t="shared" si="31"/>
        <v/>
      </c>
    </row>
    <row r="321" spans="1:30" hidden="1" x14ac:dyDescent="0.3">
      <c r="A321" s="38">
        <f t="shared" si="30"/>
        <v>311</v>
      </c>
      <c r="B321" s="55" t="s">
        <v>338</v>
      </c>
      <c r="C321" s="49">
        <v>6.0460000000000003</v>
      </c>
      <c r="D321" s="49">
        <v>6.3330000000000002</v>
      </c>
      <c r="E321" s="50">
        <v>0.28699999999999992</v>
      </c>
      <c r="F321" s="49" t="s">
        <v>26</v>
      </c>
      <c r="G321" s="42" t="s">
        <v>27</v>
      </c>
      <c r="H321" s="42"/>
      <c r="I321" s="49">
        <v>8</v>
      </c>
      <c r="J321" s="49" t="s">
        <v>236</v>
      </c>
      <c r="K321" s="51">
        <f t="shared" si="25"/>
        <v>1</v>
      </c>
      <c r="L321" s="51" t="s">
        <v>31</v>
      </c>
      <c r="M321" s="51">
        <f t="shared" si="26"/>
        <v>1</v>
      </c>
      <c r="N321" s="51" t="s">
        <v>31</v>
      </c>
      <c r="O321" s="51">
        <f t="shared" si="27"/>
        <v>1</v>
      </c>
      <c r="P321" s="51" t="s">
        <v>195</v>
      </c>
      <c r="Q321" s="51" t="s">
        <v>31</v>
      </c>
      <c r="R321" s="51">
        <f t="shared" si="28"/>
        <v>1</v>
      </c>
      <c r="S321" s="51" t="s">
        <v>31</v>
      </c>
      <c r="T321" s="52">
        <v>44424</v>
      </c>
      <c r="U321" s="51" t="s">
        <v>233</v>
      </c>
      <c r="V321" s="51">
        <f t="shared" si="29"/>
        <v>1</v>
      </c>
      <c r="W321" s="51" t="s">
        <v>31</v>
      </c>
      <c r="X321" s="96"/>
      <c r="Y321" s="51"/>
      <c r="Z321" s="51"/>
      <c r="AA321" s="51"/>
      <c r="AB321" s="96"/>
      <c r="AC321" s="97"/>
      <c r="AD321" s="7" t="str">
        <f t="shared" si="31"/>
        <v/>
      </c>
    </row>
    <row r="322" spans="1:30" hidden="1" x14ac:dyDescent="0.3">
      <c r="A322" s="38">
        <f t="shared" si="30"/>
        <v>312</v>
      </c>
      <c r="B322" s="55" t="s">
        <v>338</v>
      </c>
      <c r="C322" s="49">
        <v>6.2930000000000001</v>
      </c>
      <c r="D322" s="49">
        <v>6.3520000000000003</v>
      </c>
      <c r="E322" s="50">
        <v>5.9000000000000163E-2</v>
      </c>
      <c r="F322" s="49" t="s">
        <v>32</v>
      </c>
      <c r="G322" s="49">
        <v>6</v>
      </c>
      <c r="H322" s="49" t="s">
        <v>236</v>
      </c>
      <c r="I322" s="42" t="s">
        <v>27</v>
      </c>
      <c r="J322" s="42"/>
      <c r="K322" s="51">
        <f t="shared" si="25"/>
        <v>1</v>
      </c>
      <c r="L322" s="51" t="s">
        <v>31</v>
      </c>
      <c r="M322" s="51">
        <f t="shared" si="26"/>
        <v>1</v>
      </c>
      <c r="N322" s="51" t="s">
        <v>31</v>
      </c>
      <c r="O322" s="51">
        <f t="shared" si="27"/>
        <v>1</v>
      </c>
      <c r="P322" s="51" t="s">
        <v>195</v>
      </c>
      <c r="Q322" s="51" t="s">
        <v>31</v>
      </c>
      <c r="R322" s="51">
        <f t="shared" si="28"/>
        <v>1</v>
      </c>
      <c r="S322" s="51" t="s">
        <v>31</v>
      </c>
      <c r="T322" s="52">
        <v>44424</v>
      </c>
      <c r="U322" s="51" t="s">
        <v>233</v>
      </c>
      <c r="V322" s="51">
        <f t="shared" si="29"/>
        <v>1</v>
      </c>
      <c r="W322" s="51" t="s">
        <v>31</v>
      </c>
      <c r="X322" s="96"/>
      <c r="Y322" s="51"/>
      <c r="Z322" s="51"/>
      <c r="AA322" s="51"/>
      <c r="AB322" s="96"/>
      <c r="AC322" s="97"/>
      <c r="AD322" s="7" t="str">
        <f t="shared" si="31"/>
        <v/>
      </c>
    </row>
    <row r="323" spans="1:30" hidden="1" x14ac:dyDescent="0.3">
      <c r="A323" s="38">
        <f t="shared" si="30"/>
        <v>313</v>
      </c>
      <c r="B323" s="55" t="s">
        <v>338</v>
      </c>
      <c r="C323" s="49">
        <v>6.5229999999999997</v>
      </c>
      <c r="D323" s="49">
        <v>6.5510000000000002</v>
      </c>
      <c r="E323" s="50">
        <v>2.8000000000000469E-2</v>
      </c>
      <c r="F323" s="49" t="s">
        <v>26</v>
      </c>
      <c r="G323" s="42" t="s">
        <v>27</v>
      </c>
      <c r="H323" s="42"/>
      <c r="I323" s="49">
        <v>6</v>
      </c>
      <c r="J323" s="49" t="s">
        <v>236</v>
      </c>
      <c r="K323" s="51">
        <f t="shared" si="25"/>
        <v>1</v>
      </c>
      <c r="L323" s="51" t="s">
        <v>31</v>
      </c>
      <c r="M323" s="51">
        <f t="shared" si="26"/>
        <v>1</v>
      </c>
      <c r="N323" s="51" t="s">
        <v>31</v>
      </c>
      <c r="O323" s="51">
        <f t="shared" si="27"/>
        <v>1</v>
      </c>
      <c r="P323" s="51" t="s">
        <v>195</v>
      </c>
      <c r="Q323" s="51" t="s">
        <v>31</v>
      </c>
      <c r="R323" s="51">
        <f t="shared" si="28"/>
        <v>1</v>
      </c>
      <c r="S323" s="51" t="s">
        <v>31</v>
      </c>
      <c r="T323" s="52">
        <v>44424</v>
      </c>
      <c r="U323" s="51" t="s">
        <v>233</v>
      </c>
      <c r="V323" s="51">
        <f t="shared" si="29"/>
        <v>1</v>
      </c>
      <c r="W323" s="51" t="s">
        <v>31</v>
      </c>
      <c r="X323" s="96"/>
      <c r="Y323" s="51"/>
      <c r="Z323" s="51"/>
      <c r="AA323" s="51"/>
      <c r="AB323" s="96"/>
      <c r="AC323" s="97"/>
      <c r="AD323" s="7" t="str">
        <f t="shared" si="31"/>
        <v/>
      </c>
    </row>
    <row r="324" spans="1:30" ht="28.8" x14ac:dyDescent="0.3">
      <c r="A324" s="38">
        <f t="shared" si="30"/>
        <v>314</v>
      </c>
      <c r="B324" s="55" t="s">
        <v>338</v>
      </c>
      <c r="C324" s="49">
        <v>7.1150000000000002</v>
      </c>
      <c r="D324" s="49">
        <v>7.327</v>
      </c>
      <c r="E324" s="50">
        <v>0.21199999999999974</v>
      </c>
      <c r="F324" s="49" t="s">
        <v>26</v>
      </c>
      <c r="G324" s="42" t="s">
        <v>27</v>
      </c>
      <c r="H324" s="42"/>
      <c r="I324" s="49">
        <v>6</v>
      </c>
      <c r="J324" s="49" t="s">
        <v>236</v>
      </c>
      <c r="K324" s="51">
        <f t="shared" si="25"/>
        <v>1</v>
      </c>
      <c r="L324" s="51" t="s">
        <v>31</v>
      </c>
      <c r="M324" s="51">
        <f t="shared" si="26"/>
        <v>1</v>
      </c>
      <c r="N324" s="51" t="s">
        <v>195</v>
      </c>
      <c r="O324" s="51">
        <f t="shared" si="27"/>
        <v>0</v>
      </c>
      <c r="P324" s="51" t="s">
        <v>195</v>
      </c>
      <c r="Q324" s="51" t="s">
        <v>31</v>
      </c>
      <c r="R324" s="51">
        <f t="shared" si="28"/>
        <v>1</v>
      </c>
      <c r="S324" s="51" t="s">
        <v>31</v>
      </c>
      <c r="T324" s="52">
        <v>44424</v>
      </c>
      <c r="U324" s="51" t="s">
        <v>195</v>
      </c>
      <c r="V324" s="51">
        <f t="shared" si="29"/>
        <v>0</v>
      </c>
      <c r="W324" s="51" t="s">
        <v>31</v>
      </c>
      <c r="X324" s="96" t="s">
        <v>339</v>
      </c>
      <c r="Y324" s="51" t="s">
        <v>301</v>
      </c>
      <c r="Z324" s="61" t="s">
        <v>244</v>
      </c>
      <c r="AA324" s="51"/>
      <c r="AB324" s="96" t="s">
        <v>339</v>
      </c>
      <c r="AC324" s="97"/>
      <c r="AD324" s="7" t="str">
        <f t="shared" si="31"/>
        <v/>
      </c>
    </row>
    <row r="325" spans="1:30" hidden="1" x14ac:dyDescent="0.3">
      <c r="A325" s="38">
        <f t="shared" si="30"/>
        <v>315</v>
      </c>
      <c r="B325" s="55" t="s">
        <v>338</v>
      </c>
      <c r="C325" s="49">
        <v>8.5239999999999991</v>
      </c>
      <c r="D325" s="49">
        <v>8.6020000000000003</v>
      </c>
      <c r="E325" s="50">
        <v>7.800000000000118E-2</v>
      </c>
      <c r="F325" s="49" t="s">
        <v>26</v>
      </c>
      <c r="G325" s="42" t="s">
        <v>27</v>
      </c>
      <c r="H325" s="42"/>
      <c r="I325" s="49">
        <v>6</v>
      </c>
      <c r="J325" s="49" t="s">
        <v>236</v>
      </c>
      <c r="K325" s="51">
        <f t="shared" si="25"/>
        <v>1</v>
      </c>
      <c r="L325" s="51" t="s">
        <v>31</v>
      </c>
      <c r="M325" s="51">
        <f t="shared" si="26"/>
        <v>1</v>
      </c>
      <c r="N325" s="51" t="s">
        <v>233</v>
      </c>
      <c r="O325" s="51">
        <f t="shared" si="27"/>
        <v>1</v>
      </c>
      <c r="P325" s="51" t="s">
        <v>195</v>
      </c>
      <c r="Q325" s="51" t="s">
        <v>31</v>
      </c>
      <c r="R325" s="51">
        <f t="shared" si="28"/>
        <v>1</v>
      </c>
      <c r="S325" s="51" t="s">
        <v>31</v>
      </c>
      <c r="T325" s="52">
        <v>44424</v>
      </c>
      <c r="U325" s="51" t="s">
        <v>233</v>
      </c>
      <c r="V325" s="51">
        <f t="shared" si="29"/>
        <v>1</v>
      </c>
      <c r="W325" s="51" t="s">
        <v>31</v>
      </c>
      <c r="X325" s="96"/>
      <c r="Y325" s="51"/>
      <c r="Z325" s="51"/>
      <c r="AA325" s="51"/>
      <c r="AB325" s="96"/>
      <c r="AC325" s="97"/>
      <c r="AD325" s="7" t="str">
        <f t="shared" si="31"/>
        <v/>
      </c>
    </row>
    <row r="326" spans="1:30" ht="58.95" customHeight="1" x14ac:dyDescent="0.3">
      <c r="A326" s="38">
        <f t="shared" si="30"/>
        <v>316</v>
      </c>
      <c r="B326" s="55" t="s">
        <v>338</v>
      </c>
      <c r="C326" s="49">
        <v>8.8149999999999995</v>
      </c>
      <c r="D326" s="49">
        <v>9.0299999999999994</v>
      </c>
      <c r="E326" s="50">
        <v>0.21499999999999986</v>
      </c>
      <c r="F326" s="49" t="s">
        <v>26</v>
      </c>
      <c r="G326" s="42" t="s">
        <v>27</v>
      </c>
      <c r="H326" s="42"/>
      <c r="I326" s="49">
        <v>6</v>
      </c>
      <c r="J326" s="49" t="s">
        <v>236</v>
      </c>
      <c r="K326" s="51">
        <f t="shared" si="25"/>
        <v>1</v>
      </c>
      <c r="L326" s="51" t="s">
        <v>31</v>
      </c>
      <c r="M326" s="51">
        <f t="shared" si="26"/>
        <v>1</v>
      </c>
      <c r="N326" s="51" t="s">
        <v>31</v>
      </c>
      <c r="O326" s="51">
        <f t="shared" si="27"/>
        <v>1</v>
      </c>
      <c r="P326" s="51" t="s">
        <v>195</v>
      </c>
      <c r="Q326" s="51" t="s">
        <v>31</v>
      </c>
      <c r="R326" s="51">
        <f t="shared" si="28"/>
        <v>1</v>
      </c>
      <c r="S326" s="51" t="s">
        <v>31</v>
      </c>
      <c r="T326" s="52">
        <v>44424</v>
      </c>
      <c r="U326" s="51" t="s">
        <v>195</v>
      </c>
      <c r="V326" s="51">
        <f t="shared" si="29"/>
        <v>0</v>
      </c>
      <c r="W326" s="51" t="s">
        <v>233</v>
      </c>
      <c r="X326" s="96" t="s">
        <v>340</v>
      </c>
      <c r="Y326" s="51" t="s">
        <v>301</v>
      </c>
      <c r="Z326" s="61" t="s">
        <v>132</v>
      </c>
      <c r="AA326" s="51"/>
      <c r="AB326" s="96" t="s">
        <v>340</v>
      </c>
      <c r="AC326" s="97"/>
      <c r="AD326" s="7" t="str">
        <f t="shared" si="31"/>
        <v/>
      </c>
    </row>
    <row r="327" spans="1:30" ht="43.2" x14ac:dyDescent="0.3">
      <c r="A327" s="38">
        <f t="shared" si="30"/>
        <v>317</v>
      </c>
      <c r="B327" s="55" t="s">
        <v>338</v>
      </c>
      <c r="C327" s="49">
        <v>9.016</v>
      </c>
      <c r="D327" s="49">
        <v>9.0419999999999998</v>
      </c>
      <c r="E327" s="50">
        <v>2.5999999999999801E-2</v>
      </c>
      <c r="F327" s="49" t="s">
        <v>32</v>
      </c>
      <c r="G327" s="49">
        <v>6</v>
      </c>
      <c r="H327" s="49" t="s">
        <v>236</v>
      </c>
      <c r="I327" s="42" t="s">
        <v>27</v>
      </c>
      <c r="J327" s="42"/>
      <c r="K327" s="51">
        <f t="shared" si="25"/>
        <v>1</v>
      </c>
      <c r="L327" s="51" t="s">
        <v>31</v>
      </c>
      <c r="M327" s="51">
        <f t="shared" si="26"/>
        <v>1</v>
      </c>
      <c r="N327" s="51" t="s">
        <v>195</v>
      </c>
      <c r="O327" s="51">
        <f t="shared" si="27"/>
        <v>0</v>
      </c>
      <c r="P327" s="51" t="s">
        <v>195</v>
      </c>
      <c r="Q327" s="51" t="s">
        <v>31</v>
      </c>
      <c r="R327" s="51">
        <f t="shared" si="28"/>
        <v>1</v>
      </c>
      <c r="S327" s="51" t="s">
        <v>31</v>
      </c>
      <c r="T327" s="52">
        <v>44424</v>
      </c>
      <c r="U327" s="51" t="s">
        <v>195</v>
      </c>
      <c r="V327" s="51">
        <f t="shared" si="29"/>
        <v>0</v>
      </c>
      <c r="W327" s="51" t="s">
        <v>233</v>
      </c>
      <c r="X327" s="96" t="s">
        <v>341</v>
      </c>
      <c r="Y327" s="51" t="s">
        <v>301</v>
      </c>
      <c r="Z327" s="61" t="s">
        <v>132</v>
      </c>
      <c r="AA327" s="51"/>
      <c r="AB327" s="96" t="s">
        <v>341</v>
      </c>
      <c r="AC327" s="97"/>
      <c r="AD327" s="7" t="str">
        <f t="shared" si="31"/>
        <v/>
      </c>
    </row>
    <row r="328" spans="1:30" ht="74.400000000000006" customHeight="1" x14ac:dyDescent="0.3">
      <c r="A328" s="38">
        <f>A327+1</f>
        <v>318</v>
      </c>
      <c r="B328" s="55" t="s">
        <v>338</v>
      </c>
      <c r="C328" s="49">
        <v>9.0299999999999994</v>
      </c>
      <c r="D328" s="49">
        <v>9.0980000000000008</v>
      </c>
      <c r="E328" s="50">
        <v>6.8000000000001393E-2</v>
      </c>
      <c r="F328" s="49" t="s">
        <v>26</v>
      </c>
      <c r="G328" s="42" t="s">
        <v>27</v>
      </c>
      <c r="H328" s="42"/>
      <c r="I328" s="49">
        <v>6</v>
      </c>
      <c r="J328" s="49" t="s">
        <v>236</v>
      </c>
      <c r="K328" s="51">
        <f t="shared" si="25"/>
        <v>1</v>
      </c>
      <c r="L328" s="51" t="s">
        <v>31</v>
      </c>
      <c r="M328" s="51">
        <f t="shared" si="26"/>
        <v>1</v>
      </c>
      <c r="N328" s="51" t="s">
        <v>195</v>
      </c>
      <c r="O328" s="51">
        <f t="shared" si="27"/>
        <v>0</v>
      </c>
      <c r="P328" s="51" t="s">
        <v>195</v>
      </c>
      <c r="Q328" s="51" t="s">
        <v>31</v>
      </c>
      <c r="R328" s="51">
        <f t="shared" si="28"/>
        <v>1</v>
      </c>
      <c r="S328" s="51" t="s">
        <v>31</v>
      </c>
      <c r="T328" s="52">
        <v>44424</v>
      </c>
      <c r="U328" s="51" t="s">
        <v>195</v>
      </c>
      <c r="V328" s="51">
        <f t="shared" si="29"/>
        <v>0</v>
      </c>
      <c r="W328" s="51" t="s">
        <v>31</v>
      </c>
      <c r="X328" s="96" t="s">
        <v>342</v>
      </c>
      <c r="Y328" s="51" t="s">
        <v>301</v>
      </c>
      <c r="Z328" s="61" t="s">
        <v>132</v>
      </c>
      <c r="AA328" s="51"/>
      <c r="AB328" s="96" t="s">
        <v>342</v>
      </c>
      <c r="AC328" s="97"/>
      <c r="AD328" s="7" t="str">
        <f t="shared" si="31"/>
        <v/>
      </c>
    </row>
    <row r="329" spans="1:30" ht="28.8" x14ac:dyDescent="0.3">
      <c r="A329" s="38">
        <f t="shared" si="30"/>
        <v>319</v>
      </c>
      <c r="B329" s="55" t="s">
        <v>338</v>
      </c>
      <c r="C329" s="49">
        <v>9.375</v>
      </c>
      <c r="D329" s="49">
        <v>9.5009999999999994</v>
      </c>
      <c r="E329" s="50">
        <v>0.12599999999999945</v>
      </c>
      <c r="F329" s="49" t="s">
        <v>32</v>
      </c>
      <c r="G329" s="49">
        <v>6</v>
      </c>
      <c r="H329" s="49" t="s">
        <v>236</v>
      </c>
      <c r="I329" s="42" t="s">
        <v>27</v>
      </c>
      <c r="J329" s="42"/>
      <c r="K329" s="51">
        <f t="shared" si="25"/>
        <v>1</v>
      </c>
      <c r="L329" s="51" t="s">
        <v>31</v>
      </c>
      <c r="M329" s="51">
        <f t="shared" si="26"/>
        <v>1</v>
      </c>
      <c r="N329" s="51" t="s">
        <v>195</v>
      </c>
      <c r="O329" s="51">
        <f t="shared" si="27"/>
        <v>0</v>
      </c>
      <c r="P329" s="51" t="s">
        <v>195</v>
      </c>
      <c r="Q329" s="51" t="s">
        <v>31</v>
      </c>
      <c r="R329" s="51">
        <f t="shared" si="28"/>
        <v>1</v>
      </c>
      <c r="S329" s="51" t="s">
        <v>31</v>
      </c>
      <c r="T329" s="52">
        <v>44424</v>
      </c>
      <c r="U329" s="51" t="s">
        <v>195</v>
      </c>
      <c r="V329" s="51">
        <f t="shared" si="29"/>
        <v>0</v>
      </c>
      <c r="W329" s="51" t="s">
        <v>31</v>
      </c>
      <c r="X329" s="96" t="s">
        <v>343</v>
      </c>
      <c r="Y329" s="51" t="s">
        <v>301</v>
      </c>
      <c r="Z329" s="61" t="s">
        <v>132</v>
      </c>
      <c r="AA329" s="51"/>
      <c r="AB329" s="96" t="s">
        <v>343</v>
      </c>
      <c r="AC329" s="97"/>
      <c r="AD329" s="7" t="str">
        <f t="shared" si="31"/>
        <v/>
      </c>
    </row>
    <row r="330" spans="1:30" hidden="1" x14ac:dyDescent="0.3">
      <c r="A330" s="38">
        <f t="shared" si="30"/>
        <v>320</v>
      </c>
      <c r="B330" s="55" t="s">
        <v>338</v>
      </c>
      <c r="C330" s="49">
        <v>9.5009999999999994</v>
      </c>
      <c r="D330" s="49">
        <v>9.532</v>
      </c>
      <c r="E330" s="50">
        <v>3.1000000000000583E-2</v>
      </c>
      <c r="F330" s="49" t="s">
        <v>32</v>
      </c>
      <c r="G330" s="49">
        <v>7</v>
      </c>
      <c r="H330" s="49" t="s">
        <v>236</v>
      </c>
      <c r="I330" s="42" t="s">
        <v>27</v>
      </c>
      <c r="J330" s="42"/>
      <c r="K330" s="51">
        <f t="shared" si="25"/>
        <v>1</v>
      </c>
      <c r="L330" s="51" t="s">
        <v>31</v>
      </c>
      <c r="M330" s="51">
        <f t="shared" si="26"/>
        <v>1</v>
      </c>
      <c r="N330" s="51" t="s">
        <v>31</v>
      </c>
      <c r="O330" s="51">
        <f t="shared" si="27"/>
        <v>1</v>
      </c>
      <c r="P330" s="51" t="s">
        <v>195</v>
      </c>
      <c r="Q330" s="51" t="s">
        <v>31</v>
      </c>
      <c r="R330" s="51">
        <f t="shared" si="28"/>
        <v>1</v>
      </c>
      <c r="S330" s="51" t="s">
        <v>31</v>
      </c>
      <c r="T330" s="52">
        <v>44424</v>
      </c>
      <c r="U330" s="51" t="s">
        <v>233</v>
      </c>
      <c r="V330" s="51">
        <f t="shared" si="29"/>
        <v>1</v>
      </c>
      <c r="W330" s="51" t="s">
        <v>233</v>
      </c>
      <c r="X330" s="96"/>
      <c r="Y330" s="51"/>
      <c r="Z330" s="51"/>
      <c r="AA330" s="51"/>
      <c r="AB330" s="96"/>
      <c r="AC330" s="97"/>
      <c r="AD330" s="7" t="str">
        <f t="shared" si="31"/>
        <v/>
      </c>
    </row>
    <row r="331" spans="1:30" hidden="1" x14ac:dyDescent="0.3">
      <c r="A331" s="38">
        <f t="shared" si="30"/>
        <v>321</v>
      </c>
      <c r="B331" s="55" t="s">
        <v>338</v>
      </c>
      <c r="C331" s="49">
        <v>10.601000000000001</v>
      </c>
      <c r="D331" s="49">
        <v>10.691000000000001</v>
      </c>
      <c r="E331" s="50">
        <v>8.9999999999999858E-2</v>
      </c>
      <c r="F331" s="49" t="s">
        <v>26</v>
      </c>
      <c r="G331" s="42" t="s">
        <v>27</v>
      </c>
      <c r="H331" s="42"/>
      <c r="I331" s="49">
        <v>5</v>
      </c>
      <c r="J331" s="49" t="s">
        <v>236</v>
      </c>
      <c r="K331" s="51">
        <f t="shared" si="25"/>
        <v>1</v>
      </c>
      <c r="L331" s="51" t="s">
        <v>31</v>
      </c>
      <c r="M331" s="51">
        <f t="shared" si="26"/>
        <v>1</v>
      </c>
      <c r="N331" s="51" t="s">
        <v>233</v>
      </c>
      <c r="O331" s="51">
        <f t="shared" si="27"/>
        <v>1</v>
      </c>
      <c r="P331" s="51" t="s">
        <v>195</v>
      </c>
      <c r="Q331" s="51" t="s">
        <v>31</v>
      </c>
      <c r="R331" s="51">
        <f t="shared" si="28"/>
        <v>1</v>
      </c>
      <c r="S331" s="51" t="s">
        <v>31</v>
      </c>
      <c r="T331" s="52">
        <v>44424</v>
      </c>
      <c r="U331" s="51" t="s">
        <v>233</v>
      </c>
      <c r="V331" s="51">
        <f t="shared" si="29"/>
        <v>1</v>
      </c>
      <c r="W331" s="51" t="s">
        <v>31</v>
      </c>
      <c r="X331" s="96"/>
      <c r="Y331" s="51"/>
      <c r="Z331" s="51"/>
      <c r="AA331" s="51"/>
      <c r="AB331" s="96"/>
      <c r="AC331" s="97"/>
      <c r="AD331" s="7" t="str">
        <f t="shared" si="31"/>
        <v/>
      </c>
    </row>
    <row r="332" spans="1:30" hidden="1" x14ac:dyDescent="0.3">
      <c r="A332" s="38">
        <f t="shared" si="30"/>
        <v>322</v>
      </c>
      <c r="B332" s="55" t="s">
        <v>338</v>
      </c>
      <c r="C332" s="49">
        <v>12.254</v>
      </c>
      <c r="D332" s="49">
        <v>12.298999999999999</v>
      </c>
      <c r="E332" s="50">
        <v>4.4999999999999929E-2</v>
      </c>
      <c r="F332" s="49" t="s">
        <v>32</v>
      </c>
      <c r="G332" s="49">
        <v>6</v>
      </c>
      <c r="H332" s="49" t="s">
        <v>236</v>
      </c>
      <c r="I332" s="42" t="s">
        <v>27</v>
      </c>
      <c r="J332" s="42"/>
      <c r="K332" s="51">
        <f t="shared" ref="K332:K340" si="32">IF($F332="L",IF(G332&gt;=5,1,0),IF($F332="R",IF($I332&gt;=5,1,0),0))</f>
        <v>1</v>
      </c>
      <c r="L332" s="51" t="s">
        <v>31</v>
      </c>
      <c r="M332" s="51">
        <f t="shared" ref="M332:M340" si="33">IF(L332="Y",1,IF(L332="n/a",1,0))</f>
        <v>1</v>
      </c>
      <c r="N332" s="51" t="s">
        <v>31</v>
      </c>
      <c r="O332" s="51">
        <f t="shared" ref="O332:O340" si="34">IF(N332="Y",1,IF(N332="n/a",1,0))</f>
        <v>1</v>
      </c>
      <c r="P332" s="51" t="s">
        <v>195</v>
      </c>
      <c r="Q332" s="51" t="s">
        <v>31</v>
      </c>
      <c r="R332" s="51">
        <f t="shared" ref="R332:R340" si="35">IF(Q332="Y",1,IF(Q332="n/a",1,0))</f>
        <v>1</v>
      </c>
      <c r="S332" s="51" t="s">
        <v>31</v>
      </c>
      <c r="T332" s="52">
        <v>44424</v>
      </c>
      <c r="U332" s="51" t="s">
        <v>233</v>
      </c>
      <c r="V332" s="51">
        <f t="shared" ref="V332:V340" si="36">IF(U332="Y",1,IF(U332="n/a",1,0))</f>
        <v>1</v>
      </c>
      <c r="W332" s="51" t="s">
        <v>233</v>
      </c>
      <c r="X332" s="96"/>
      <c r="Y332" s="51"/>
      <c r="Z332" s="51"/>
      <c r="AA332" s="51"/>
      <c r="AB332" s="96"/>
      <c r="AC332" s="97"/>
      <c r="AD332" s="7" t="str">
        <f t="shared" si="31"/>
        <v/>
      </c>
    </row>
    <row r="333" spans="1:30" hidden="1" x14ac:dyDescent="0.3">
      <c r="A333" s="38">
        <f t="shared" ref="A333:A340" si="37">A332+1</f>
        <v>323</v>
      </c>
      <c r="B333" s="55" t="s">
        <v>338</v>
      </c>
      <c r="C333" s="49">
        <v>13.266</v>
      </c>
      <c r="D333" s="49">
        <v>13.34</v>
      </c>
      <c r="E333" s="50">
        <v>7.3999999999999844E-2</v>
      </c>
      <c r="F333" s="49" t="s">
        <v>32</v>
      </c>
      <c r="G333" s="49">
        <v>6</v>
      </c>
      <c r="H333" s="49" t="s">
        <v>238</v>
      </c>
      <c r="I333" s="42" t="s">
        <v>27</v>
      </c>
      <c r="J333" s="42"/>
      <c r="K333" s="51">
        <f t="shared" si="32"/>
        <v>1</v>
      </c>
      <c r="L333" s="51" t="s">
        <v>31</v>
      </c>
      <c r="M333" s="51">
        <f t="shared" si="33"/>
        <v>1</v>
      </c>
      <c r="N333" s="51" t="s">
        <v>31</v>
      </c>
      <c r="O333" s="51">
        <f t="shared" si="34"/>
        <v>1</v>
      </c>
      <c r="P333" s="51" t="s">
        <v>195</v>
      </c>
      <c r="Q333" s="51" t="s">
        <v>31</v>
      </c>
      <c r="R333" s="51">
        <f t="shared" si="35"/>
        <v>1</v>
      </c>
      <c r="S333" s="51" t="s">
        <v>31</v>
      </c>
      <c r="T333" s="52">
        <v>44424</v>
      </c>
      <c r="U333" s="51" t="s">
        <v>233</v>
      </c>
      <c r="V333" s="51">
        <f t="shared" si="36"/>
        <v>1</v>
      </c>
      <c r="W333" s="51" t="s">
        <v>31</v>
      </c>
      <c r="X333" s="96"/>
      <c r="Y333" s="51"/>
      <c r="Z333" s="51"/>
      <c r="AA333" s="51"/>
      <c r="AB333" s="96"/>
      <c r="AC333" s="97"/>
      <c r="AD333" s="7" t="str">
        <f t="shared" si="31"/>
        <v/>
      </c>
    </row>
    <row r="334" spans="1:30" hidden="1" x14ac:dyDescent="0.3">
      <c r="A334" s="38">
        <f t="shared" si="37"/>
        <v>324</v>
      </c>
      <c r="B334" s="55" t="s">
        <v>338</v>
      </c>
      <c r="C334" s="49">
        <v>13.34</v>
      </c>
      <c r="D334" s="49">
        <v>13.414</v>
      </c>
      <c r="E334" s="50">
        <v>7.3999999999999844E-2</v>
      </c>
      <c r="F334" s="49" t="s">
        <v>32</v>
      </c>
      <c r="G334" s="49">
        <v>6</v>
      </c>
      <c r="H334" s="49" t="s">
        <v>236</v>
      </c>
      <c r="I334" s="42" t="s">
        <v>27</v>
      </c>
      <c r="J334" s="42"/>
      <c r="K334" s="51">
        <f t="shared" si="32"/>
        <v>1</v>
      </c>
      <c r="L334" s="51" t="s">
        <v>31</v>
      </c>
      <c r="M334" s="51">
        <f t="shared" si="33"/>
        <v>1</v>
      </c>
      <c r="N334" s="51" t="s">
        <v>31</v>
      </c>
      <c r="O334" s="51">
        <f t="shared" si="34"/>
        <v>1</v>
      </c>
      <c r="P334" s="51" t="s">
        <v>195</v>
      </c>
      <c r="Q334" s="51" t="s">
        <v>31</v>
      </c>
      <c r="R334" s="51">
        <f t="shared" si="35"/>
        <v>1</v>
      </c>
      <c r="S334" s="51" t="s">
        <v>31</v>
      </c>
      <c r="T334" s="52">
        <v>44424</v>
      </c>
      <c r="U334" s="51" t="s">
        <v>233</v>
      </c>
      <c r="V334" s="51">
        <f t="shared" si="36"/>
        <v>1</v>
      </c>
      <c r="W334" s="51" t="s">
        <v>31</v>
      </c>
      <c r="X334" s="96"/>
      <c r="Y334" s="51"/>
      <c r="Z334" s="51"/>
      <c r="AA334" s="51"/>
      <c r="AB334" s="96"/>
      <c r="AC334" s="97"/>
      <c r="AD334" s="7" t="str">
        <f t="shared" si="31"/>
        <v/>
      </c>
    </row>
    <row r="335" spans="1:30" ht="28.8" x14ac:dyDescent="0.3">
      <c r="A335" s="38">
        <f t="shared" si="37"/>
        <v>325</v>
      </c>
      <c r="B335" s="55" t="s">
        <v>338</v>
      </c>
      <c r="C335" s="49">
        <v>15.026999999999999</v>
      </c>
      <c r="D335" s="49">
        <v>15.215</v>
      </c>
      <c r="E335" s="50">
        <v>0.18800000000000061</v>
      </c>
      <c r="F335" s="49" t="s">
        <v>32</v>
      </c>
      <c r="G335" s="49">
        <v>8</v>
      </c>
      <c r="H335" s="49" t="s">
        <v>236</v>
      </c>
      <c r="I335" s="42" t="s">
        <v>27</v>
      </c>
      <c r="J335" s="42"/>
      <c r="K335" s="51">
        <f t="shared" si="32"/>
        <v>1</v>
      </c>
      <c r="L335" s="51" t="s">
        <v>31</v>
      </c>
      <c r="M335" s="51">
        <f t="shared" si="33"/>
        <v>1</v>
      </c>
      <c r="N335" s="51" t="s">
        <v>195</v>
      </c>
      <c r="O335" s="51">
        <f t="shared" si="34"/>
        <v>0</v>
      </c>
      <c r="P335" s="51" t="s">
        <v>195</v>
      </c>
      <c r="Q335" s="51" t="s">
        <v>31</v>
      </c>
      <c r="R335" s="51">
        <f t="shared" si="35"/>
        <v>1</v>
      </c>
      <c r="S335" s="51" t="s">
        <v>31</v>
      </c>
      <c r="T335" s="52">
        <v>44424</v>
      </c>
      <c r="U335" s="51" t="s">
        <v>195</v>
      </c>
      <c r="V335" s="51">
        <f t="shared" si="36"/>
        <v>0</v>
      </c>
      <c r="W335" s="51" t="s">
        <v>233</v>
      </c>
      <c r="X335" s="96" t="s">
        <v>344</v>
      </c>
      <c r="Y335" s="51" t="s">
        <v>301</v>
      </c>
      <c r="Z335" s="98" t="s">
        <v>345</v>
      </c>
      <c r="AA335" s="51"/>
      <c r="AB335" s="96" t="s">
        <v>344</v>
      </c>
      <c r="AC335" s="97"/>
      <c r="AD335" s="7" t="str">
        <f t="shared" si="31"/>
        <v/>
      </c>
    </row>
    <row r="336" spans="1:30" ht="28.8" x14ac:dyDescent="0.3">
      <c r="A336" s="38">
        <f t="shared" si="37"/>
        <v>326</v>
      </c>
      <c r="B336" s="55" t="s">
        <v>338</v>
      </c>
      <c r="C336" s="49">
        <v>16.218</v>
      </c>
      <c r="D336" s="49">
        <v>16.347999999999999</v>
      </c>
      <c r="E336" s="50">
        <v>0.12999999999999901</v>
      </c>
      <c r="F336" s="49" t="s">
        <v>32</v>
      </c>
      <c r="G336" s="49">
        <v>6</v>
      </c>
      <c r="H336" s="49" t="s">
        <v>236</v>
      </c>
      <c r="I336" s="42" t="s">
        <v>27</v>
      </c>
      <c r="J336" s="42"/>
      <c r="K336" s="51">
        <f t="shared" si="32"/>
        <v>1</v>
      </c>
      <c r="L336" s="51" t="s">
        <v>31</v>
      </c>
      <c r="M336" s="51">
        <f t="shared" si="33"/>
        <v>1</v>
      </c>
      <c r="N336" s="51" t="s">
        <v>195</v>
      </c>
      <c r="O336" s="51">
        <f t="shared" si="34"/>
        <v>0</v>
      </c>
      <c r="P336" s="51" t="s">
        <v>195</v>
      </c>
      <c r="Q336" s="51" t="s">
        <v>31</v>
      </c>
      <c r="R336" s="51">
        <f t="shared" si="35"/>
        <v>1</v>
      </c>
      <c r="S336" s="51" t="s">
        <v>31</v>
      </c>
      <c r="T336" s="52">
        <v>44424</v>
      </c>
      <c r="U336" s="51" t="s">
        <v>195</v>
      </c>
      <c r="V336" s="51">
        <f t="shared" si="36"/>
        <v>0</v>
      </c>
      <c r="W336" s="51" t="s">
        <v>233</v>
      </c>
      <c r="X336" s="96" t="s">
        <v>346</v>
      </c>
      <c r="Y336" s="51" t="s">
        <v>301</v>
      </c>
      <c r="Z336" s="98" t="s">
        <v>345</v>
      </c>
      <c r="AA336" s="51"/>
      <c r="AB336" s="96" t="s">
        <v>346</v>
      </c>
      <c r="AC336" s="97"/>
      <c r="AD336" s="7" t="str">
        <f t="shared" si="31"/>
        <v/>
      </c>
    </row>
    <row r="337" spans="1:31" hidden="1" x14ac:dyDescent="0.3">
      <c r="A337" s="38">
        <f t="shared" si="37"/>
        <v>327</v>
      </c>
      <c r="B337" s="55" t="s">
        <v>338</v>
      </c>
      <c r="C337" s="49">
        <v>18.436</v>
      </c>
      <c r="D337" s="49">
        <v>18.486000000000001</v>
      </c>
      <c r="E337" s="50">
        <v>5.0000000000000711E-2</v>
      </c>
      <c r="F337" s="49" t="s">
        <v>26</v>
      </c>
      <c r="G337" s="42" t="s">
        <v>27</v>
      </c>
      <c r="H337" s="42"/>
      <c r="I337" s="49">
        <v>8</v>
      </c>
      <c r="J337" s="49" t="s">
        <v>232</v>
      </c>
      <c r="K337" s="51">
        <f t="shared" si="32"/>
        <v>1</v>
      </c>
      <c r="L337" s="51" t="s">
        <v>233</v>
      </c>
      <c r="M337" s="51">
        <f t="shared" si="33"/>
        <v>1</v>
      </c>
      <c r="N337" s="51" t="s">
        <v>233</v>
      </c>
      <c r="O337" s="51">
        <f t="shared" si="34"/>
        <v>1</v>
      </c>
      <c r="P337" s="51" t="s">
        <v>195</v>
      </c>
      <c r="Q337" s="51" t="s">
        <v>31</v>
      </c>
      <c r="R337" s="51">
        <f t="shared" si="35"/>
        <v>1</v>
      </c>
      <c r="S337" s="51" t="s">
        <v>31</v>
      </c>
      <c r="T337" s="52">
        <v>44424</v>
      </c>
      <c r="U337" s="51" t="s">
        <v>233</v>
      </c>
      <c r="V337" s="51">
        <f t="shared" si="36"/>
        <v>1</v>
      </c>
      <c r="W337" s="51" t="s">
        <v>31</v>
      </c>
      <c r="X337" s="96"/>
      <c r="Y337" s="51"/>
      <c r="Z337" s="51"/>
      <c r="AA337" s="51"/>
      <c r="AB337" s="96"/>
      <c r="AC337" s="97"/>
      <c r="AD337" s="7" t="str">
        <f t="shared" si="31"/>
        <v/>
      </c>
    </row>
    <row r="338" spans="1:31" hidden="1" x14ac:dyDescent="0.3">
      <c r="A338" s="38">
        <f t="shared" si="37"/>
        <v>328</v>
      </c>
      <c r="B338" s="55" t="s">
        <v>338</v>
      </c>
      <c r="C338" s="49">
        <v>21.113</v>
      </c>
      <c r="D338" s="49">
        <v>21.515999999999998</v>
      </c>
      <c r="E338" s="50">
        <v>0.40299999999999869</v>
      </c>
      <c r="F338" s="49" t="s">
        <v>26</v>
      </c>
      <c r="G338" s="42" t="s">
        <v>27</v>
      </c>
      <c r="H338" s="42"/>
      <c r="I338" s="49">
        <v>9</v>
      </c>
      <c r="J338" s="49" t="s">
        <v>236</v>
      </c>
      <c r="K338" s="51">
        <f t="shared" si="32"/>
        <v>1</v>
      </c>
      <c r="L338" s="51" t="s">
        <v>31</v>
      </c>
      <c r="M338" s="51">
        <f t="shared" si="33"/>
        <v>1</v>
      </c>
      <c r="N338" s="51" t="s">
        <v>233</v>
      </c>
      <c r="O338" s="51">
        <f t="shared" si="34"/>
        <v>1</v>
      </c>
      <c r="P338" s="51" t="s">
        <v>195</v>
      </c>
      <c r="Q338" s="51" t="s">
        <v>31</v>
      </c>
      <c r="R338" s="51">
        <f t="shared" si="35"/>
        <v>1</v>
      </c>
      <c r="S338" s="51" t="s">
        <v>31</v>
      </c>
      <c r="T338" s="52">
        <v>44424</v>
      </c>
      <c r="U338" s="51" t="s">
        <v>233</v>
      </c>
      <c r="V338" s="51">
        <f t="shared" si="36"/>
        <v>1</v>
      </c>
      <c r="W338" s="51" t="s">
        <v>31</v>
      </c>
      <c r="X338" s="96"/>
      <c r="Y338" s="51"/>
      <c r="Z338" s="51"/>
      <c r="AA338" s="51"/>
      <c r="AB338" s="96"/>
      <c r="AC338" s="97"/>
      <c r="AD338" s="7" t="str">
        <f t="shared" ref="AD338" si="38">IF(J338="R","Raised",IF(J338="F","Flush",IF(J338="n/a","n/a","")))</f>
        <v/>
      </c>
    </row>
    <row r="339" spans="1:31" hidden="1" x14ac:dyDescent="0.3">
      <c r="A339" s="38">
        <f t="shared" si="37"/>
        <v>329</v>
      </c>
      <c r="B339" s="55" t="s">
        <v>338</v>
      </c>
      <c r="C339" s="49">
        <v>22.225999999999999</v>
      </c>
      <c r="D339" s="49">
        <v>22.26</v>
      </c>
      <c r="E339" s="50">
        <v>3.4000000000002473E-2</v>
      </c>
      <c r="F339" s="49" t="s">
        <v>26</v>
      </c>
      <c r="G339" s="42" t="s">
        <v>27</v>
      </c>
      <c r="H339" s="42"/>
      <c r="I339" s="49">
        <v>9</v>
      </c>
      <c r="J339" s="49" t="s">
        <v>236</v>
      </c>
      <c r="K339" s="51">
        <f t="shared" si="32"/>
        <v>1</v>
      </c>
      <c r="L339" s="51" t="s">
        <v>31</v>
      </c>
      <c r="M339" s="51">
        <f t="shared" si="33"/>
        <v>1</v>
      </c>
      <c r="N339" s="51" t="s">
        <v>31</v>
      </c>
      <c r="O339" s="51">
        <f t="shared" si="34"/>
        <v>1</v>
      </c>
      <c r="P339" s="51" t="s">
        <v>195</v>
      </c>
      <c r="Q339" s="51" t="s">
        <v>31</v>
      </c>
      <c r="R339" s="51">
        <f t="shared" si="35"/>
        <v>1</v>
      </c>
      <c r="S339" s="51" t="s">
        <v>31</v>
      </c>
      <c r="T339" s="52">
        <v>44424</v>
      </c>
      <c r="U339" s="51" t="s">
        <v>233</v>
      </c>
      <c r="V339" s="51">
        <f t="shared" si="36"/>
        <v>1</v>
      </c>
      <c r="W339" s="51" t="s">
        <v>31</v>
      </c>
      <c r="X339" s="96"/>
      <c r="Y339" s="51"/>
      <c r="Z339" s="51"/>
      <c r="AA339" s="51"/>
      <c r="AB339" s="96"/>
      <c r="AC339" s="97"/>
    </row>
    <row r="340" spans="1:31" ht="100.8" x14ac:dyDescent="0.3">
      <c r="A340" s="38">
        <f t="shared" si="37"/>
        <v>330</v>
      </c>
      <c r="B340" s="55">
        <v>90060000</v>
      </c>
      <c r="C340" s="49">
        <v>25.414999999999999</v>
      </c>
      <c r="D340" s="49">
        <v>25.443999999999999</v>
      </c>
      <c r="E340" s="50">
        <v>2.8999999999999915E-2</v>
      </c>
      <c r="F340" s="49" t="s">
        <v>26</v>
      </c>
      <c r="G340" s="42" t="s">
        <v>27</v>
      </c>
      <c r="H340" s="42"/>
      <c r="I340" s="49">
        <v>4</v>
      </c>
      <c r="J340" s="49" t="s">
        <v>236</v>
      </c>
      <c r="K340" s="51">
        <f t="shared" si="32"/>
        <v>0</v>
      </c>
      <c r="L340" s="51" t="s">
        <v>31</v>
      </c>
      <c r="M340" s="51">
        <f t="shared" si="33"/>
        <v>1</v>
      </c>
      <c r="N340" s="51" t="s">
        <v>195</v>
      </c>
      <c r="O340" s="51">
        <f t="shared" si="34"/>
        <v>0</v>
      </c>
      <c r="P340" s="51" t="s">
        <v>195</v>
      </c>
      <c r="Q340" s="51" t="s">
        <v>31</v>
      </c>
      <c r="R340" s="51">
        <f t="shared" si="35"/>
        <v>1</v>
      </c>
      <c r="S340" s="51" t="s">
        <v>31</v>
      </c>
      <c r="T340" s="52">
        <v>44424</v>
      </c>
      <c r="U340" s="51" t="s">
        <v>195</v>
      </c>
      <c r="V340" s="51">
        <f t="shared" si="36"/>
        <v>0</v>
      </c>
      <c r="W340" s="51" t="s">
        <v>31</v>
      </c>
      <c r="X340" s="96" t="s">
        <v>347</v>
      </c>
      <c r="Y340" s="61" t="s">
        <v>348</v>
      </c>
      <c r="Z340" s="61" t="s">
        <v>349</v>
      </c>
      <c r="AA340" s="51"/>
      <c r="AB340" s="96" t="s">
        <v>347</v>
      </c>
      <c r="AC340" s="97"/>
    </row>
    <row r="342" spans="1:31" x14ac:dyDescent="0.3">
      <c r="J342" s="101" t="s">
        <v>8</v>
      </c>
      <c r="K342" s="102"/>
      <c r="L342" s="102"/>
      <c r="M342" s="102"/>
      <c r="N342" s="102"/>
      <c r="O342" s="102"/>
      <c r="P342" s="102"/>
      <c r="Q342" s="102"/>
      <c r="R342" s="102"/>
      <c r="S342" s="102"/>
      <c r="T342" s="102"/>
      <c r="U342" s="102"/>
    </row>
    <row r="343" spans="1:31" x14ac:dyDescent="0.3">
      <c r="I343" s="103" t="s">
        <v>350</v>
      </c>
      <c r="J343" s="104"/>
      <c r="K343" s="105"/>
      <c r="L343" s="127" t="s">
        <v>17</v>
      </c>
      <c r="M343" s="106"/>
      <c r="N343" s="128" t="s">
        <v>18</v>
      </c>
      <c r="O343" s="107"/>
      <c r="P343" s="127"/>
      <c r="Q343" s="127" t="s">
        <v>20</v>
      </c>
      <c r="R343" s="106"/>
      <c r="S343" s="129"/>
      <c r="T343" s="123"/>
      <c r="U343" s="125" t="s">
        <v>47</v>
      </c>
    </row>
    <row r="344" spans="1:31" x14ac:dyDescent="0.3">
      <c r="E344" s="108" t="s">
        <v>35</v>
      </c>
      <c r="I344" s="109"/>
      <c r="J344" s="110"/>
      <c r="K344" s="111"/>
      <c r="L344" s="126"/>
      <c r="M344" s="112"/>
      <c r="N344" s="126"/>
      <c r="O344" s="112"/>
      <c r="P344" s="126"/>
      <c r="Q344" s="126"/>
      <c r="R344" s="112"/>
      <c r="S344" s="130"/>
      <c r="T344" s="124"/>
      <c r="U344" s="126"/>
    </row>
    <row r="345" spans="1:31" customFormat="1" x14ac:dyDescent="0.3">
      <c r="A345" s="8"/>
      <c r="B345" s="7"/>
      <c r="C345" s="7"/>
      <c r="D345" s="7"/>
      <c r="E345" s="24">
        <f>SUM(E11:E340)</f>
        <v>108.27899999999998</v>
      </c>
      <c r="F345" s="7"/>
      <c r="G345" s="7"/>
      <c r="H345" s="113" t="s">
        <v>8</v>
      </c>
      <c r="I345" s="7"/>
      <c r="J345" s="114">
        <f>J346/J347</f>
        <v>0.98484848484848486</v>
      </c>
      <c r="K345" s="115"/>
      <c r="L345" s="114">
        <f>L346/L347</f>
        <v>0.98787878787878791</v>
      </c>
      <c r="M345" s="115"/>
      <c r="N345" s="114">
        <f>N346/N347</f>
        <v>0.83333333333333337</v>
      </c>
      <c r="O345" s="7"/>
      <c r="P345" s="7"/>
      <c r="Q345" s="114">
        <f>Q346/Q347</f>
        <v>0.96969696969696972</v>
      </c>
      <c r="R345" s="7"/>
      <c r="S345" s="7"/>
      <c r="T345" s="17"/>
      <c r="U345" s="114">
        <f>U346/U347</f>
        <v>0.82727272727272727</v>
      </c>
      <c r="X345" s="7"/>
      <c r="AB345" s="7"/>
      <c r="AC345" s="7"/>
      <c r="AD345" s="7"/>
      <c r="AE345" s="7"/>
    </row>
    <row r="346" spans="1:31" customFormat="1" x14ac:dyDescent="0.3">
      <c r="A346" s="8"/>
      <c r="B346" s="7"/>
      <c r="C346" s="7"/>
      <c r="D346" s="7"/>
      <c r="E346" s="7"/>
      <c r="F346" s="7"/>
      <c r="G346" s="7"/>
      <c r="H346" s="113" t="s">
        <v>351</v>
      </c>
      <c r="I346" s="7"/>
      <c r="J346" s="7">
        <f>SUM(K11:K340)</f>
        <v>325</v>
      </c>
      <c r="K346" s="7"/>
      <c r="L346" s="7">
        <f>SUM(M11:M340)</f>
        <v>326</v>
      </c>
      <c r="M346" s="7"/>
      <c r="N346" s="7">
        <f>SUM(O11:O340)</f>
        <v>275</v>
      </c>
      <c r="O346" s="7"/>
      <c r="P346" s="7"/>
      <c r="Q346" s="7">
        <f>SUM(R11:R340)</f>
        <v>320</v>
      </c>
      <c r="R346" s="7"/>
      <c r="S346" s="7"/>
      <c r="T346" s="17"/>
      <c r="U346" s="7">
        <f>SUM(V11:V340)</f>
        <v>273</v>
      </c>
      <c r="X346" s="7"/>
      <c r="AB346" s="7"/>
      <c r="AC346" s="7"/>
      <c r="AD346" s="7"/>
      <c r="AE346" s="7"/>
    </row>
    <row r="347" spans="1:31" customFormat="1" x14ac:dyDescent="0.3">
      <c r="A347" s="8"/>
      <c r="B347" s="7"/>
      <c r="C347" s="7"/>
      <c r="D347" s="7"/>
      <c r="E347" s="7"/>
      <c r="F347" s="7"/>
      <c r="G347" s="7"/>
      <c r="H347" s="113" t="s">
        <v>352</v>
      </c>
      <c r="I347" s="7"/>
      <c r="J347" s="7">
        <f>ROWS(K11:K340)</f>
        <v>330</v>
      </c>
      <c r="K347" s="7"/>
      <c r="L347" s="7">
        <f>ROWS(M11:M340)</f>
        <v>330</v>
      </c>
      <c r="M347" s="7"/>
      <c r="N347" s="7">
        <f>ROWS(O11:O340)</f>
        <v>330</v>
      </c>
      <c r="O347" s="7"/>
      <c r="P347" s="7"/>
      <c r="Q347" s="7">
        <f>ROWS(R11:R340)</f>
        <v>330</v>
      </c>
      <c r="R347" s="7"/>
      <c r="S347" s="7"/>
      <c r="T347" s="17"/>
      <c r="U347" s="7">
        <f>ROWS(V11:V340)</f>
        <v>330</v>
      </c>
      <c r="X347" s="7"/>
      <c r="AB347" s="7"/>
      <c r="AC347" s="7"/>
      <c r="AD347" s="7"/>
      <c r="AE347" s="7"/>
    </row>
  </sheetData>
  <autoFilter ref="A7:Z340" xr:uid="{53DC109B-5431-40E3-86AE-D8B7CD4A0C6D}">
    <filterColumn colId="20">
      <filters>
        <filter val="Compliant?_x000a_y or n"/>
        <filter val="N"/>
      </filters>
    </filterColumn>
  </autoFilter>
  <mergeCells count="28">
    <mergeCell ref="J2:AB5"/>
    <mergeCell ref="A9:A10"/>
    <mergeCell ref="B9:B10"/>
    <mergeCell ref="C9:C10"/>
    <mergeCell ref="D9:D10"/>
    <mergeCell ref="E9:E10"/>
    <mergeCell ref="F9:F10"/>
    <mergeCell ref="G9:H9"/>
    <mergeCell ref="I9:J9"/>
    <mergeCell ref="L9:L10"/>
    <mergeCell ref="Z9:Z10"/>
    <mergeCell ref="AB9:AB10"/>
    <mergeCell ref="N9:N10"/>
    <mergeCell ref="P9:P10"/>
    <mergeCell ref="Q9:Q10"/>
    <mergeCell ref="S9:S10"/>
    <mergeCell ref="L343:L344"/>
    <mergeCell ref="N343:N344"/>
    <mergeCell ref="P343:P344"/>
    <mergeCell ref="Q343:Q344"/>
    <mergeCell ref="S343:S344"/>
    <mergeCell ref="X9:X10"/>
    <mergeCell ref="Y9:Y10"/>
    <mergeCell ref="T9:T10"/>
    <mergeCell ref="U9:U10"/>
    <mergeCell ref="T343:T344"/>
    <mergeCell ref="U343:U344"/>
    <mergeCell ref="W9:W10"/>
  </mergeCells>
  <conditionalFormatting sqref="G11:G340">
    <cfRule type="cellIs" dxfId="30" priority="146" operator="lessThan">
      <formula>5</formula>
    </cfRule>
  </conditionalFormatting>
  <conditionalFormatting sqref="I11:I340">
    <cfRule type="cellIs" dxfId="29" priority="1" operator="lessThan">
      <formula>5</formula>
    </cfRule>
  </conditionalFormatting>
  <conditionalFormatting sqref="K11:K340">
    <cfRule type="cellIs" dxfId="28" priority="415" operator="equal">
      <formula>0</formula>
    </cfRule>
  </conditionalFormatting>
  <conditionalFormatting sqref="L11:L340">
    <cfRule type="cellIs" dxfId="27" priority="410" operator="equal">
      <formula>"n"</formula>
    </cfRule>
  </conditionalFormatting>
  <conditionalFormatting sqref="M11:M340">
    <cfRule type="cellIs" dxfId="26" priority="414" operator="equal">
      <formula>0</formula>
    </cfRule>
  </conditionalFormatting>
  <conditionalFormatting sqref="N11:N340">
    <cfRule type="cellIs" dxfId="25" priority="409" operator="equal">
      <formula>"n"</formula>
    </cfRule>
  </conditionalFormatting>
  <conditionalFormatting sqref="O11:O340">
    <cfRule type="cellIs" dxfId="24" priority="413" operator="equal">
      <formula>0</formula>
    </cfRule>
  </conditionalFormatting>
  <conditionalFormatting sqref="Q11:Q340">
    <cfRule type="cellIs" dxfId="23" priority="408" operator="equal">
      <formula>"n"</formula>
    </cfRule>
  </conditionalFormatting>
  <conditionalFormatting sqref="R11:R340">
    <cfRule type="cellIs" dxfId="22" priority="412" operator="equal">
      <formula>0</formula>
    </cfRule>
  </conditionalFormatting>
  <conditionalFormatting sqref="U11:U340">
    <cfRule type="cellIs" dxfId="21" priority="416" operator="equal">
      <formula>"n"</formula>
    </cfRule>
  </conditionalFormatting>
  <conditionalFormatting sqref="V11:V340">
    <cfRule type="cellIs" dxfId="20" priority="411" operator="equal">
      <formula>0</formula>
    </cfRule>
  </conditionalFormatting>
  <pageMargins left="0.75" right="0.25" top="1" bottom="0.75" header="0.3" footer="0.3"/>
  <pageSetup scale="40" fitToWidth="0" fitToHeight="0" orientation="landscape" r:id="rId1"/>
  <headerFooter>
    <oddFooter>&amp;L&amp;14Page &amp;P / &amp;N&amp;C&amp;"-,Bold"&amp;18Attachment
&amp;F:  &amp;A&amp;R&amp;14&amp;D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Title</vt:lpstr>
      <vt:lpstr>D4</vt:lpstr>
      <vt:lpstr>D6</vt:lpstr>
      <vt:lpstr>'D4'!Print_Area</vt:lpstr>
      <vt:lpstr>'D6'!Print_Area</vt:lpstr>
      <vt:lpstr>'D4'!Print_Titles</vt:lpstr>
      <vt:lpstr>'D6'!Print_Titles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Quigley, Robert</dc:creator>
  <cp:lastModifiedBy>Bradley, Brad</cp:lastModifiedBy>
  <dcterms:created xsi:type="dcterms:W3CDTF">2020-09-25T14:19:27Z</dcterms:created>
  <dcterms:modified xsi:type="dcterms:W3CDTF">2023-07-07T12:38:37Z</dcterms:modified>
</cp:coreProperties>
</file>